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ensiun\Lampiran Format Surat\"/>
    </mc:Choice>
  </mc:AlternateContent>
  <bookViews>
    <workbookView xWindow="0" yWindow="0" windowWidth="28800" windowHeight="12435" firstSheet="3" activeTab="5"/>
  </bookViews>
  <sheets>
    <sheet name="REF" sheetId="1" state="hidden" r:id="rId1"/>
    <sheet name="gapok" sheetId="2" state="hidden" r:id="rId2"/>
    <sheet name="Petunjuk Pengisian" sheetId="7" state="hidden" r:id="rId3"/>
    <sheet name="PHitung Masa Kerja" sheetId="10" r:id="rId4"/>
    <sheet name="Hitung MK" sheetId="4" state="hidden" r:id="rId5"/>
    <sheet name="DPCP" sheetId="6" r:id="rId6"/>
    <sheet name="Daftar" sheetId="5" state="hidden" r:id="rId7"/>
    <sheet name="Sheet1" sheetId="8" state="hidden" r:id="rId8"/>
    <sheet name="PP15_2019" sheetId="9" state="hidden" r:id="rId9"/>
  </sheet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6" l="1"/>
  <c r="J29" i="6"/>
  <c r="J28" i="6"/>
  <c r="H28" i="6"/>
  <c r="D16" i="10"/>
  <c r="E16" i="10"/>
  <c r="E8" i="10"/>
  <c r="L12" i="10" s="1"/>
  <c r="D8" i="10"/>
  <c r="J24" i="6"/>
  <c r="H24" i="6"/>
  <c r="A270" i="2"/>
  <c r="A402" i="2"/>
  <c r="A468" i="2"/>
  <c r="A7" i="2"/>
  <c r="A8" i="2"/>
  <c r="D8" i="2"/>
  <c r="A9" i="2"/>
  <c r="A10" i="2"/>
  <c r="D10" i="2"/>
  <c r="A11" i="2"/>
  <c r="A12" i="2"/>
  <c r="D12" i="2"/>
  <c r="A13" i="2"/>
  <c r="A14" i="2"/>
  <c r="D14" i="2"/>
  <c r="A15" i="2"/>
  <c r="A16" i="2"/>
  <c r="D16" i="2"/>
  <c r="A17" i="2"/>
  <c r="A18" i="2"/>
  <c r="D18" i="2"/>
  <c r="A19" i="2"/>
  <c r="A20" i="2"/>
  <c r="D20" i="2"/>
  <c r="A21" i="2"/>
  <c r="A22" i="2"/>
  <c r="D22" i="2"/>
  <c r="A23" i="2"/>
  <c r="A24" i="2"/>
  <c r="D24" i="2"/>
  <c r="A25" i="2"/>
  <c r="A26" i="2"/>
  <c r="D26" i="2"/>
  <c r="A27" i="2"/>
  <c r="A28" i="2"/>
  <c r="D28" i="2"/>
  <c r="A29" i="2"/>
  <c r="A30" i="2"/>
  <c r="D30" i="2"/>
  <c r="A31" i="2"/>
  <c r="A32" i="2"/>
  <c r="D32" i="2"/>
  <c r="A33" i="2"/>
  <c r="A34" i="2"/>
  <c r="D34" i="2"/>
  <c r="A35" i="2"/>
  <c r="A36" i="2"/>
  <c r="D36" i="2"/>
  <c r="A37" i="2"/>
  <c r="A38" i="2"/>
  <c r="D38" i="2"/>
  <c r="A39" i="2"/>
  <c r="A40" i="2"/>
  <c r="D40" i="2"/>
  <c r="A41" i="2"/>
  <c r="A42" i="2"/>
  <c r="D42" i="2"/>
  <c r="A43" i="2"/>
  <c r="A44" i="2"/>
  <c r="D44" i="2"/>
  <c r="A45" i="2"/>
  <c r="A46" i="2"/>
  <c r="D46" i="2"/>
  <c r="A47" i="2"/>
  <c r="A48" i="2"/>
  <c r="D48" i="2"/>
  <c r="A49" i="2"/>
  <c r="A50" i="2"/>
  <c r="D50" i="2"/>
  <c r="A51" i="2"/>
  <c r="A52" i="2"/>
  <c r="D52" i="2"/>
  <c r="A53" i="2"/>
  <c r="A54" i="2"/>
  <c r="D54" i="2"/>
  <c r="A55" i="2"/>
  <c r="A56" i="2"/>
  <c r="D56" i="2"/>
  <c r="A57" i="2"/>
  <c r="A58" i="2"/>
  <c r="D58" i="2"/>
  <c r="A59" i="2"/>
  <c r="A60" i="2"/>
  <c r="A61" i="2"/>
  <c r="D61" i="2"/>
  <c r="A62" i="2"/>
  <c r="A63" i="2"/>
  <c r="D63" i="2"/>
  <c r="A64" i="2"/>
  <c r="A65" i="2"/>
  <c r="D65" i="2"/>
  <c r="A66" i="2"/>
  <c r="A67" i="2"/>
  <c r="D67" i="2"/>
  <c r="A68" i="2"/>
  <c r="A69" i="2"/>
  <c r="D69" i="2"/>
  <c r="A70" i="2"/>
  <c r="A71" i="2"/>
  <c r="D71" i="2"/>
  <c r="A72" i="2"/>
  <c r="A73" i="2"/>
  <c r="D73" i="2"/>
  <c r="A74" i="2"/>
  <c r="A75" i="2"/>
  <c r="D75" i="2"/>
  <c r="A76" i="2"/>
  <c r="A77" i="2"/>
  <c r="D77" i="2"/>
  <c r="A78" i="2"/>
  <c r="A79" i="2"/>
  <c r="D79" i="2"/>
  <c r="A80" i="2"/>
  <c r="A81" i="2"/>
  <c r="D81" i="2"/>
  <c r="A82" i="2"/>
  <c r="A83" i="2"/>
  <c r="D83" i="2"/>
  <c r="A84" i="2"/>
  <c r="A85" i="2"/>
  <c r="A86" i="2"/>
  <c r="D86" i="2"/>
  <c r="A87" i="2"/>
  <c r="A88" i="2"/>
  <c r="D88" i="2"/>
  <c r="A89" i="2"/>
  <c r="A90" i="2"/>
  <c r="D90" i="2"/>
  <c r="A91" i="2"/>
  <c r="A92" i="2"/>
  <c r="D92" i="2"/>
  <c r="A93" i="2"/>
  <c r="A94" i="2"/>
  <c r="D94" i="2"/>
  <c r="A95" i="2"/>
  <c r="A96" i="2"/>
  <c r="D96" i="2"/>
  <c r="A97" i="2"/>
  <c r="A98" i="2"/>
  <c r="D98" i="2"/>
  <c r="A99" i="2"/>
  <c r="A100" i="2"/>
  <c r="D100" i="2"/>
  <c r="A101" i="2"/>
  <c r="A102" i="2"/>
  <c r="D102" i="2"/>
  <c r="A103" i="2"/>
  <c r="A104" i="2"/>
  <c r="D104" i="2"/>
  <c r="A105" i="2"/>
  <c r="A106" i="2"/>
  <c r="D106" i="2"/>
  <c r="A107" i="2"/>
  <c r="A108" i="2"/>
  <c r="D108" i="2"/>
  <c r="A109" i="2"/>
  <c r="A110" i="2"/>
  <c r="A111" i="2"/>
  <c r="A112" i="2"/>
  <c r="D112" i="2"/>
  <c r="A113" i="2"/>
  <c r="A114" i="2"/>
  <c r="D114" i="2"/>
  <c r="A115" i="2"/>
  <c r="A116" i="2"/>
  <c r="D116" i="2"/>
  <c r="A117" i="2"/>
  <c r="A118" i="2"/>
  <c r="D118" i="2"/>
  <c r="A119" i="2"/>
  <c r="A120" i="2"/>
  <c r="D120" i="2"/>
  <c r="A121" i="2"/>
  <c r="A122" i="2"/>
  <c r="D122" i="2"/>
  <c r="A123" i="2"/>
  <c r="A124" i="2"/>
  <c r="D124" i="2"/>
  <c r="A125" i="2"/>
  <c r="A126" i="2"/>
  <c r="D126" i="2"/>
  <c r="A127" i="2"/>
  <c r="A128" i="2"/>
  <c r="D128" i="2"/>
  <c r="A129" i="2"/>
  <c r="A130" i="2"/>
  <c r="D130" i="2"/>
  <c r="A131" i="2"/>
  <c r="A132" i="2"/>
  <c r="D132" i="2"/>
  <c r="A133" i="2"/>
  <c r="A134" i="2"/>
  <c r="D134" i="2"/>
  <c r="A135" i="2"/>
  <c r="A136" i="2"/>
  <c r="D136" i="2"/>
  <c r="A137" i="2"/>
  <c r="A138" i="2"/>
  <c r="D138" i="2"/>
  <c r="A139" i="2"/>
  <c r="A140" i="2"/>
  <c r="D140" i="2"/>
  <c r="A141" i="2"/>
  <c r="A142" i="2"/>
  <c r="D142" i="2"/>
  <c r="A143" i="2"/>
  <c r="A144" i="2"/>
  <c r="A145" i="2"/>
  <c r="D145" i="2"/>
  <c r="A146" i="2"/>
  <c r="A147" i="2"/>
  <c r="D147" i="2"/>
  <c r="A148" i="2"/>
  <c r="A149" i="2"/>
  <c r="D149" i="2"/>
  <c r="A150" i="2"/>
  <c r="A151" i="2"/>
  <c r="D151" i="2"/>
  <c r="A152" i="2"/>
  <c r="A153" i="2"/>
  <c r="D153" i="2"/>
  <c r="A154" i="2"/>
  <c r="A155" i="2"/>
  <c r="D155" i="2"/>
  <c r="A156" i="2"/>
  <c r="A157" i="2"/>
  <c r="D157" i="2"/>
  <c r="A158" i="2"/>
  <c r="A159" i="2"/>
  <c r="D159" i="2"/>
  <c r="A160" i="2"/>
  <c r="A161" i="2"/>
  <c r="D161" i="2"/>
  <c r="A162" i="2"/>
  <c r="A163" i="2"/>
  <c r="D163" i="2"/>
  <c r="A164" i="2"/>
  <c r="A165" i="2"/>
  <c r="D165" i="2"/>
  <c r="A166" i="2"/>
  <c r="A167" i="2"/>
  <c r="D167" i="2"/>
  <c r="A168" i="2"/>
  <c r="A169" i="2"/>
  <c r="D169" i="2"/>
  <c r="A170" i="2"/>
  <c r="A171" i="2"/>
  <c r="D171" i="2"/>
  <c r="A172" i="2"/>
  <c r="A173" i="2"/>
  <c r="D173" i="2"/>
  <c r="A174" i="2"/>
  <c r="A175" i="2"/>
  <c r="A176" i="2"/>
  <c r="D176" i="2"/>
  <c r="A177" i="2"/>
  <c r="A178" i="2"/>
  <c r="D178" i="2"/>
  <c r="A179" i="2"/>
  <c r="A180" i="2"/>
  <c r="D180" i="2"/>
  <c r="A181" i="2"/>
  <c r="A182" i="2"/>
  <c r="D182" i="2"/>
  <c r="A183" i="2"/>
  <c r="A184" i="2"/>
  <c r="D184" i="2"/>
  <c r="A185" i="2"/>
  <c r="A186" i="2"/>
  <c r="D186" i="2"/>
  <c r="A187" i="2"/>
  <c r="A188" i="2"/>
  <c r="D188" i="2"/>
  <c r="A189" i="2"/>
  <c r="A190" i="2"/>
  <c r="D190" i="2"/>
  <c r="A191" i="2"/>
  <c r="A192" i="2"/>
  <c r="D192" i="2"/>
  <c r="A193" i="2"/>
  <c r="A194" i="2"/>
  <c r="D194" i="2"/>
  <c r="A195" i="2"/>
  <c r="A196" i="2"/>
  <c r="D196" i="2"/>
  <c r="A197" i="2"/>
  <c r="A198" i="2"/>
  <c r="D198" i="2"/>
  <c r="A199" i="2"/>
  <c r="A200" i="2"/>
  <c r="D200" i="2"/>
  <c r="A201" i="2"/>
  <c r="A202" i="2"/>
  <c r="D202" i="2"/>
  <c r="A203" i="2"/>
  <c r="A204" i="2"/>
  <c r="D204" i="2"/>
  <c r="A205" i="2"/>
  <c r="A206" i="2"/>
  <c r="A207" i="2"/>
  <c r="D207" i="2"/>
  <c r="A208" i="2"/>
  <c r="A209" i="2"/>
  <c r="D209" i="2"/>
  <c r="A210" i="2"/>
  <c r="A211" i="2"/>
  <c r="D211" i="2"/>
  <c r="A212" i="2"/>
  <c r="A213" i="2"/>
  <c r="D213" i="2"/>
  <c r="A214" i="2"/>
  <c r="A215" i="2"/>
  <c r="D215" i="2"/>
  <c r="A216" i="2"/>
  <c r="A217" i="2"/>
  <c r="D217" i="2"/>
  <c r="A218" i="2"/>
  <c r="A219" i="2"/>
  <c r="D219" i="2"/>
  <c r="A220" i="2"/>
  <c r="A221" i="2"/>
  <c r="D221" i="2"/>
  <c r="A222" i="2"/>
  <c r="A223" i="2"/>
  <c r="D223" i="2"/>
  <c r="A224" i="2"/>
  <c r="A225" i="2"/>
  <c r="D225" i="2"/>
  <c r="A226" i="2"/>
  <c r="A227" i="2"/>
  <c r="D227" i="2"/>
  <c r="A228" i="2"/>
  <c r="A229" i="2"/>
  <c r="D229" i="2"/>
  <c r="A230" i="2"/>
  <c r="A231" i="2"/>
  <c r="D231" i="2"/>
  <c r="A232" i="2"/>
  <c r="A233" i="2"/>
  <c r="D233" i="2"/>
  <c r="A234" i="2"/>
  <c r="A235" i="2"/>
  <c r="D235" i="2"/>
  <c r="A236" i="2"/>
  <c r="A237" i="2"/>
  <c r="A238" i="2"/>
  <c r="D238" i="2"/>
  <c r="A239" i="2"/>
  <c r="A240" i="2"/>
  <c r="D240" i="2"/>
  <c r="A241" i="2"/>
  <c r="A242" i="2"/>
  <c r="D242" i="2"/>
  <c r="A243" i="2"/>
  <c r="A244" i="2"/>
  <c r="D244" i="2"/>
  <c r="A245" i="2"/>
  <c r="A246" i="2"/>
  <c r="D246" i="2"/>
  <c r="A247" i="2"/>
  <c r="A248" i="2"/>
  <c r="D248" i="2"/>
  <c r="A249" i="2"/>
  <c r="A250" i="2"/>
  <c r="D250" i="2"/>
  <c r="A251" i="2"/>
  <c r="A252" i="2"/>
  <c r="D252" i="2"/>
  <c r="A253" i="2"/>
  <c r="A254" i="2"/>
  <c r="D254" i="2"/>
  <c r="A255" i="2"/>
  <c r="A256" i="2"/>
  <c r="D256" i="2"/>
  <c r="A257" i="2"/>
  <c r="A258" i="2"/>
  <c r="D258" i="2"/>
  <c r="A259" i="2"/>
  <c r="A260" i="2"/>
  <c r="D260" i="2"/>
  <c r="A261" i="2"/>
  <c r="A262" i="2"/>
  <c r="D262" i="2"/>
  <c r="A263" i="2"/>
  <c r="A264" i="2"/>
  <c r="D264" i="2"/>
  <c r="A265" i="2"/>
  <c r="A266" i="2"/>
  <c r="D266" i="2"/>
  <c r="A267" i="2"/>
  <c r="A268" i="2"/>
  <c r="D268" i="2"/>
  <c r="A269" i="2"/>
  <c r="A271" i="2"/>
  <c r="D271" i="2"/>
  <c r="A272" i="2"/>
  <c r="A273" i="2"/>
  <c r="D273" i="2"/>
  <c r="A274" i="2"/>
  <c r="A275" i="2"/>
  <c r="D275" i="2"/>
  <c r="A276" i="2"/>
  <c r="A277" i="2"/>
  <c r="D277" i="2"/>
  <c r="A278" i="2"/>
  <c r="A279" i="2"/>
  <c r="D279" i="2"/>
  <c r="A280" i="2"/>
  <c r="A281" i="2"/>
  <c r="D281" i="2"/>
  <c r="A282" i="2"/>
  <c r="A283" i="2"/>
  <c r="D283" i="2"/>
  <c r="A284" i="2"/>
  <c r="A285" i="2"/>
  <c r="D285" i="2"/>
  <c r="A286" i="2"/>
  <c r="A287" i="2"/>
  <c r="D287" i="2"/>
  <c r="A288" i="2"/>
  <c r="A289" i="2"/>
  <c r="D289" i="2"/>
  <c r="A290" i="2"/>
  <c r="A291" i="2"/>
  <c r="D291" i="2"/>
  <c r="A292" i="2"/>
  <c r="A293" i="2"/>
  <c r="D293" i="2"/>
  <c r="A294" i="2"/>
  <c r="A295" i="2"/>
  <c r="D295" i="2"/>
  <c r="A296" i="2"/>
  <c r="A297" i="2"/>
  <c r="D297" i="2"/>
  <c r="A298" i="2"/>
  <c r="A299" i="2"/>
  <c r="D299" i="2"/>
  <c r="A300" i="2"/>
  <c r="A301" i="2"/>
  <c r="D301" i="2"/>
  <c r="A302" i="2"/>
  <c r="A303" i="2"/>
  <c r="A304" i="2"/>
  <c r="D304" i="2"/>
  <c r="A305" i="2"/>
  <c r="A306" i="2"/>
  <c r="D306" i="2"/>
  <c r="A307" i="2"/>
  <c r="A308" i="2"/>
  <c r="D308" i="2"/>
  <c r="A309" i="2"/>
  <c r="A310" i="2"/>
  <c r="D310" i="2"/>
  <c r="A311" i="2"/>
  <c r="A312" i="2"/>
  <c r="D312" i="2"/>
  <c r="A313" i="2"/>
  <c r="A314" i="2"/>
  <c r="D314" i="2"/>
  <c r="A315" i="2"/>
  <c r="A316" i="2"/>
  <c r="D316" i="2"/>
  <c r="A317" i="2"/>
  <c r="A318" i="2"/>
  <c r="D318" i="2"/>
  <c r="A319" i="2"/>
  <c r="A320" i="2"/>
  <c r="D320" i="2"/>
  <c r="A321" i="2"/>
  <c r="A322" i="2"/>
  <c r="D322" i="2"/>
  <c r="A323" i="2"/>
  <c r="A324" i="2"/>
  <c r="D324" i="2"/>
  <c r="A325" i="2"/>
  <c r="A326" i="2"/>
  <c r="D326" i="2"/>
  <c r="A327" i="2"/>
  <c r="A328" i="2"/>
  <c r="D328" i="2"/>
  <c r="A329" i="2"/>
  <c r="A330" i="2"/>
  <c r="D330" i="2"/>
  <c r="A331" i="2"/>
  <c r="A332" i="2"/>
  <c r="D332" i="2"/>
  <c r="A333" i="2"/>
  <c r="A334" i="2"/>
  <c r="D334" i="2"/>
  <c r="A335" i="2"/>
  <c r="A336" i="2"/>
  <c r="A337" i="2"/>
  <c r="D337" i="2"/>
  <c r="A338" i="2"/>
  <c r="A339" i="2"/>
  <c r="D339" i="2"/>
  <c r="A340" i="2"/>
  <c r="A341" i="2"/>
  <c r="D341" i="2"/>
  <c r="A342" i="2"/>
  <c r="A343" i="2"/>
  <c r="D343" i="2"/>
  <c r="A344" i="2"/>
  <c r="A345" i="2"/>
  <c r="D345" i="2"/>
  <c r="A346" i="2"/>
  <c r="A347" i="2"/>
  <c r="D347" i="2"/>
  <c r="A348" i="2"/>
  <c r="A349" i="2"/>
  <c r="D349" i="2"/>
  <c r="A350" i="2"/>
  <c r="A351" i="2"/>
  <c r="D351" i="2"/>
  <c r="A352" i="2"/>
  <c r="A353" i="2"/>
  <c r="D353" i="2"/>
  <c r="A354" i="2"/>
  <c r="A355" i="2"/>
  <c r="D355" i="2"/>
  <c r="A356" i="2"/>
  <c r="A357" i="2"/>
  <c r="D357" i="2"/>
  <c r="A358" i="2"/>
  <c r="A359" i="2"/>
  <c r="D359" i="2"/>
  <c r="A360" i="2"/>
  <c r="A361" i="2"/>
  <c r="D361" i="2"/>
  <c r="A362" i="2"/>
  <c r="A363" i="2"/>
  <c r="D363" i="2"/>
  <c r="A364" i="2"/>
  <c r="A365" i="2"/>
  <c r="D365" i="2"/>
  <c r="A366" i="2"/>
  <c r="A367" i="2"/>
  <c r="D367" i="2"/>
  <c r="A368" i="2"/>
  <c r="A369" i="2"/>
  <c r="A370" i="2"/>
  <c r="D370" i="2"/>
  <c r="A371" i="2"/>
  <c r="A372" i="2"/>
  <c r="D372" i="2"/>
  <c r="A373" i="2"/>
  <c r="A374" i="2"/>
  <c r="D374" i="2"/>
  <c r="A375" i="2"/>
  <c r="A376" i="2"/>
  <c r="D376" i="2"/>
  <c r="A377" i="2"/>
  <c r="A378" i="2"/>
  <c r="D378" i="2"/>
  <c r="A379" i="2"/>
  <c r="A380" i="2"/>
  <c r="D380" i="2"/>
  <c r="A381" i="2"/>
  <c r="A382" i="2"/>
  <c r="D382" i="2"/>
  <c r="A383" i="2"/>
  <c r="A384" i="2"/>
  <c r="D384" i="2"/>
  <c r="A385" i="2"/>
  <c r="A386" i="2"/>
  <c r="D386" i="2"/>
  <c r="A387" i="2"/>
  <c r="A388" i="2"/>
  <c r="D388" i="2"/>
  <c r="A389" i="2"/>
  <c r="A390" i="2"/>
  <c r="D390" i="2"/>
  <c r="A391" i="2"/>
  <c r="A392" i="2"/>
  <c r="D392" i="2"/>
  <c r="A393" i="2"/>
  <c r="A394" i="2"/>
  <c r="D394" i="2"/>
  <c r="A395" i="2"/>
  <c r="A396" i="2"/>
  <c r="D396" i="2"/>
  <c r="A397" i="2"/>
  <c r="A398" i="2"/>
  <c r="D398" i="2"/>
  <c r="A399" i="2"/>
  <c r="A400" i="2"/>
  <c r="D400" i="2"/>
  <c r="A401" i="2"/>
  <c r="A403" i="2"/>
  <c r="D403" i="2"/>
  <c r="A404" i="2"/>
  <c r="A405" i="2"/>
  <c r="D405" i="2"/>
  <c r="A406" i="2"/>
  <c r="A407" i="2"/>
  <c r="D407" i="2"/>
  <c r="A408" i="2"/>
  <c r="A409" i="2"/>
  <c r="D409" i="2"/>
  <c r="A410" i="2"/>
  <c r="A411" i="2"/>
  <c r="D411" i="2"/>
  <c r="A412" i="2"/>
  <c r="A413" i="2"/>
  <c r="D413" i="2"/>
  <c r="A414" i="2"/>
  <c r="A415" i="2"/>
  <c r="D415" i="2"/>
  <c r="A416" i="2"/>
  <c r="A417" i="2"/>
  <c r="D417" i="2"/>
  <c r="A418" i="2"/>
  <c r="A419" i="2"/>
  <c r="D419" i="2"/>
  <c r="A420" i="2"/>
  <c r="A421" i="2"/>
  <c r="D421" i="2"/>
  <c r="A422" i="2"/>
  <c r="A423" i="2"/>
  <c r="D423" i="2"/>
  <c r="A424" i="2"/>
  <c r="A425" i="2"/>
  <c r="D425" i="2"/>
  <c r="A426" i="2"/>
  <c r="A427" i="2"/>
  <c r="D427" i="2"/>
  <c r="A428" i="2"/>
  <c r="A429" i="2"/>
  <c r="D429" i="2"/>
  <c r="A430" i="2"/>
  <c r="A431" i="2"/>
  <c r="D431" i="2"/>
  <c r="A432" i="2"/>
  <c r="A433" i="2"/>
  <c r="D433" i="2"/>
  <c r="A434" i="2"/>
  <c r="A435" i="2"/>
  <c r="A436" i="2"/>
  <c r="D436" i="2"/>
  <c r="A437" i="2"/>
  <c r="A438" i="2"/>
  <c r="D438" i="2"/>
  <c r="A439" i="2"/>
  <c r="A440" i="2"/>
  <c r="D440" i="2"/>
  <c r="A441" i="2"/>
  <c r="A442" i="2"/>
  <c r="D442" i="2"/>
  <c r="A443" i="2"/>
  <c r="A444" i="2"/>
  <c r="D444" i="2"/>
  <c r="A445" i="2"/>
  <c r="A446" i="2"/>
  <c r="D446" i="2"/>
  <c r="A447" i="2"/>
  <c r="A448" i="2"/>
  <c r="D448" i="2"/>
  <c r="A449" i="2"/>
  <c r="A450" i="2"/>
  <c r="D450" i="2"/>
  <c r="A451" i="2"/>
  <c r="A452" i="2"/>
  <c r="D452" i="2"/>
  <c r="A453" i="2"/>
  <c r="A454" i="2"/>
  <c r="D454" i="2"/>
  <c r="A455" i="2"/>
  <c r="A456" i="2"/>
  <c r="D456" i="2"/>
  <c r="A457" i="2"/>
  <c r="A458" i="2"/>
  <c r="D458" i="2"/>
  <c r="A459" i="2"/>
  <c r="A460" i="2"/>
  <c r="D460" i="2"/>
  <c r="A461" i="2"/>
  <c r="A462" i="2"/>
  <c r="D462" i="2"/>
  <c r="A463" i="2"/>
  <c r="A464" i="2"/>
  <c r="D464" i="2"/>
  <c r="A465" i="2"/>
  <c r="A466" i="2"/>
  <c r="D466" i="2"/>
  <c r="A467" i="2"/>
  <c r="A469" i="2"/>
  <c r="D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D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B1" i="2"/>
  <c r="C1" i="2"/>
  <c r="D1" i="2"/>
  <c r="H19" i="6"/>
  <c r="W41" i="6" s="1"/>
  <c r="E2" i="8"/>
  <c r="B2" i="8"/>
  <c r="D2" i="8" s="1"/>
  <c r="D17" i="4"/>
  <c r="E17" i="4"/>
  <c r="V41" i="6"/>
  <c r="S37" i="6"/>
  <c r="E12" i="6"/>
  <c r="W40" i="6"/>
  <c r="E9" i="4"/>
  <c r="L25" i="5"/>
  <c r="D25" i="5"/>
  <c r="I24" i="5"/>
  <c r="I25" i="5"/>
  <c r="G24" i="5"/>
  <c r="G25" i="5" s="1"/>
  <c r="E24" i="5"/>
  <c r="E25" i="5" s="1"/>
  <c r="D24" i="5"/>
  <c r="K23" i="5"/>
  <c r="J23" i="5"/>
  <c r="E23" i="5"/>
  <c r="D23" i="5"/>
  <c r="C23" i="5"/>
  <c r="K22" i="5"/>
  <c r="J22" i="5"/>
  <c r="E22" i="5"/>
  <c r="D22" i="5"/>
  <c r="C22" i="5"/>
  <c r="K21" i="5"/>
  <c r="J21" i="5"/>
  <c r="E21" i="5"/>
  <c r="D21" i="5"/>
  <c r="C21" i="5"/>
  <c r="K20" i="5"/>
  <c r="J20" i="5"/>
  <c r="E20" i="5"/>
  <c r="D20" i="5"/>
  <c r="C20" i="5"/>
  <c r="K19" i="5"/>
  <c r="J19" i="5"/>
  <c r="E19" i="5"/>
  <c r="D19" i="5"/>
  <c r="C19" i="5"/>
  <c r="K18" i="5"/>
  <c r="J18" i="5"/>
  <c r="E18" i="5"/>
  <c r="D18" i="5"/>
  <c r="C18" i="5"/>
  <c r="K17" i="5"/>
  <c r="J17" i="5"/>
  <c r="E17" i="5"/>
  <c r="D17" i="5"/>
  <c r="C17" i="5"/>
  <c r="K16" i="5"/>
  <c r="J16" i="5"/>
  <c r="E16" i="5"/>
  <c r="D16" i="5"/>
  <c r="C16" i="5"/>
  <c r="K15" i="5"/>
  <c r="J15" i="5"/>
  <c r="E15" i="5"/>
  <c r="D15" i="5"/>
  <c r="C15" i="5"/>
  <c r="K14" i="5"/>
  <c r="J14" i="5"/>
  <c r="E14" i="5"/>
  <c r="D14" i="5"/>
  <c r="C14" i="5"/>
  <c r="E13" i="5"/>
  <c r="D13" i="5"/>
  <c r="C13" i="5"/>
  <c r="M12" i="5"/>
  <c r="L12" i="5"/>
  <c r="I12" i="5"/>
  <c r="G12" i="5"/>
  <c r="J13" i="5"/>
  <c r="E12" i="5"/>
  <c r="D12" i="5"/>
  <c r="C12" i="5"/>
  <c r="C24" i="5" s="1"/>
  <c r="C25" i="5" s="1"/>
  <c r="D9" i="4"/>
  <c r="K13" i="5"/>
  <c r="L13" i="5" s="1"/>
  <c r="J24" i="5"/>
  <c r="K13" i="4"/>
  <c r="L13" i="4"/>
  <c r="D20" i="4"/>
  <c r="D19" i="10" l="1"/>
  <c r="E20" i="10"/>
  <c r="K12" i="10"/>
  <c r="D20" i="10"/>
  <c r="H27" i="6" s="1"/>
  <c r="J25" i="5"/>
  <c r="K25" i="5"/>
  <c r="E22" i="4"/>
  <c r="E21" i="4"/>
  <c r="C2" i="8"/>
  <c r="H22" i="6" s="1"/>
  <c r="E19" i="10"/>
  <c r="E20" i="4"/>
  <c r="K22" i="4" s="1"/>
  <c r="J22" i="4"/>
  <c r="K24" i="4" s="1"/>
  <c r="M13" i="5"/>
  <c r="L14" i="5" s="1"/>
  <c r="D21" i="4"/>
  <c r="K24" i="5"/>
  <c r="J20" i="10" l="1"/>
  <c r="J21" i="10" s="1"/>
  <c r="K23" i="10" s="1"/>
  <c r="B4" i="8" s="1"/>
  <c r="I23" i="6" s="1"/>
  <c r="H26" i="6"/>
  <c r="K20" i="10"/>
  <c r="E21" i="10"/>
  <c r="J25" i="6" s="1"/>
  <c r="D22" i="4"/>
  <c r="K21" i="4"/>
  <c r="J21" i="4"/>
  <c r="J26" i="6"/>
  <c r="J27" i="6"/>
  <c r="K21" i="10"/>
  <c r="M14" i="5"/>
  <c r="D21" i="10"/>
  <c r="H25" i="6" s="1"/>
  <c r="L15" i="5" l="1"/>
  <c r="M15" i="5"/>
  <c r="M16" i="5" l="1"/>
  <c r="L16" i="5"/>
  <c r="L17" i="5" l="1"/>
  <c r="M17" i="5"/>
  <c r="M18" i="5" l="1"/>
  <c r="L18" i="5"/>
  <c r="M19" i="5" l="1"/>
  <c r="L19" i="5"/>
  <c r="M20" i="5" l="1"/>
  <c r="L20" i="5"/>
  <c r="M21" i="5" l="1"/>
  <c r="L21" i="5"/>
  <c r="L22" i="5" l="1"/>
  <c r="M22" i="5"/>
  <c r="M23" i="5" l="1"/>
  <c r="L23" i="5"/>
  <c r="M24" i="5" l="1"/>
  <c r="M25" i="5" s="1"/>
  <c r="L24" i="5"/>
</calcChain>
</file>

<file path=xl/sharedStrings.xml><?xml version="1.0" encoding="utf-8"?>
<sst xmlns="http://schemas.openxmlformats.org/spreadsheetml/2006/main" count="1003" uniqueCount="297">
  <si>
    <t>1a</t>
  </si>
  <si>
    <t>I/a</t>
  </si>
  <si>
    <t>Juru Muda</t>
  </si>
  <si>
    <t>1b</t>
  </si>
  <si>
    <t>I/b</t>
  </si>
  <si>
    <t>Juru Muda Tingkat I</t>
  </si>
  <si>
    <t>1c</t>
  </si>
  <si>
    <t>I/c</t>
  </si>
  <si>
    <t>Juru</t>
  </si>
  <si>
    <t>1d</t>
  </si>
  <si>
    <t>I/d</t>
  </si>
  <si>
    <t>Juru Tingkat I</t>
  </si>
  <si>
    <t>2a</t>
  </si>
  <si>
    <t>II/a</t>
  </si>
  <si>
    <t>Pengatur Muda</t>
  </si>
  <si>
    <t>2b</t>
  </si>
  <si>
    <t>II/b</t>
  </si>
  <si>
    <t>Pengatur Muda Tingkat I</t>
  </si>
  <si>
    <t>2c</t>
  </si>
  <si>
    <t>II/c</t>
  </si>
  <si>
    <t>Pengatur</t>
  </si>
  <si>
    <t>2d</t>
  </si>
  <si>
    <t>II/d</t>
  </si>
  <si>
    <t>Pengatur Tingkat I</t>
  </si>
  <si>
    <t>3a</t>
  </si>
  <si>
    <t>III/a</t>
  </si>
  <si>
    <t>Penata Muda</t>
  </si>
  <si>
    <t>3b</t>
  </si>
  <si>
    <t>III/b</t>
  </si>
  <si>
    <t>Penata Muda Tingkat I</t>
  </si>
  <si>
    <t>3c</t>
  </si>
  <si>
    <t>III/c</t>
  </si>
  <si>
    <t>Penata</t>
  </si>
  <si>
    <t>3d</t>
  </si>
  <si>
    <t>III/d</t>
  </si>
  <si>
    <t>Penata Tingkat I</t>
  </si>
  <si>
    <t>4a</t>
  </si>
  <si>
    <t>IV/a</t>
  </si>
  <si>
    <t xml:space="preserve">Pembina </t>
  </si>
  <si>
    <t>4b</t>
  </si>
  <si>
    <t>IV/b</t>
  </si>
  <si>
    <t>Pembina Tingkat I</t>
  </si>
  <si>
    <t>4c</t>
  </si>
  <si>
    <t>IV/c</t>
  </si>
  <si>
    <t>Pembina Utama Muda</t>
  </si>
  <si>
    <t>4d</t>
  </si>
  <si>
    <t>IV/d</t>
  </si>
  <si>
    <t>Pembina Utama Madya</t>
  </si>
  <si>
    <t>4e</t>
  </si>
  <si>
    <t>IV/e</t>
  </si>
  <si>
    <t>Pembina Utama</t>
  </si>
  <si>
    <t>1a1</t>
  </si>
  <si>
    <t>1a2</t>
  </si>
  <si>
    <t>1a3</t>
  </si>
  <si>
    <t>1a4</t>
  </si>
  <si>
    <t>1b1</t>
  </si>
  <si>
    <t>1b2</t>
  </si>
  <si>
    <t>1b3</t>
  </si>
  <si>
    <t>1b4</t>
  </si>
  <si>
    <t>1c1</t>
  </si>
  <si>
    <t>1c2</t>
  </si>
  <si>
    <t>1c3</t>
  </si>
  <si>
    <t>1c4</t>
  </si>
  <si>
    <t>2a2</t>
  </si>
  <si>
    <t>2a3</t>
  </si>
  <si>
    <t>2a4</t>
  </si>
  <si>
    <t>2b2</t>
  </si>
  <si>
    <t>2b3</t>
  </si>
  <si>
    <t>2b4</t>
  </si>
  <si>
    <t>2c2</t>
  </si>
  <si>
    <t>2c3</t>
  </si>
  <si>
    <t>2c4</t>
  </si>
  <si>
    <t>3a3</t>
  </si>
  <si>
    <t>3b3</t>
  </si>
  <si>
    <t>3a4</t>
  </si>
  <si>
    <t>3b4</t>
  </si>
  <si>
    <t>kdgolmk</t>
  </si>
  <si>
    <t>gol</t>
  </si>
  <si>
    <t>mk</t>
  </si>
  <si>
    <t xml:space="preserve">Lampiran 2  </t>
  </si>
  <si>
    <t>Daftar Gaji Pokok berdasarkan</t>
  </si>
  <si>
    <t>MKG</t>
  </si>
  <si>
    <t>Golongan I</t>
  </si>
  <si>
    <t>Golongan II</t>
  </si>
  <si>
    <t>Golongan III</t>
  </si>
  <si>
    <t>Golongan IV</t>
  </si>
  <si>
    <t>a</t>
  </si>
  <si>
    <t>b</t>
  </si>
  <si>
    <t>c</t>
  </si>
  <si>
    <t>d</t>
  </si>
  <si>
    <t>e</t>
  </si>
  <si>
    <t>MENGHITUNG MASA KERJA</t>
  </si>
  <si>
    <t>yang DIISI</t>
  </si>
  <si>
    <t>DIISI bila meninggal dunia (BUP: KOSONG)</t>
  </si>
  <si>
    <t>Nama</t>
  </si>
  <si>
    <t>NIP (18 digit tanpa spasi)</t>
  </si>
  <si>
    <t>Usia Pensiun</t>
  </si>
  <si>
    <t>diisi 58 atau 60</t>
  </si>
  <si>
    <t>RUMUS OTOMATIS</t>
  </si>
  <si>
    <t>Tanggal Meninggal Dunia (MD)/APS</t>
  </si>
  <si>
    <t>(Format yyyymmdd, khusus untuk pensiun janda/duda), MISAL 20110911 = 11 Sept 2011</t>
  </si>
  <si>
    <t>(A)  Akhir bulan berhenti atau MD</t>
  </si>
  <si>
    <t>(Masa kerja pada tanggal akhir bulan atau tanggal meninggal dunia/tambah 1 bulan)</t>
  </si>
  <si>
    <t>TMT</t>
  </si>
  <si>
    <t>(D)  Masa Kerja SK Pangkat terakhir</t>
  </si>
  <si>
    <t>(E)  Masa Kerja Akhir (A-B)</t>
  </si>
  <si>
    <t>Tahun</t>
  </si>
  <si>
    <t>Bulan</t>
  </si>
  <si>
    <t>(B)  SK Pangkat Terakhir</t>
  </si>
  <si>
    <t>Misal: CLTN</t>
  </si>
  <si>
    <t>MENGECEK KEBENARAN MASA KERJA</t>
  </si>
  <si>
    <t>BENAR</t>
  </si>
  <si>
    <t>Bila TIDAK SAMA</t>
  </si>
  <si>
    <t>Masa Kerja PENSIUN (A - C + F - G)</t>
  </si>
  <si>
    <t>pengurangan karena Pindah golongan</t>
  </si>
  <si>
    <t>Kemungkinan SALAH Masa Kerja</t>
  </si>
  <si>
    <t>Masa Kerja Golongan/KPP (D + E)</t>
  </si>
  <si>
    <t>gol 1 ke 2 dikurangi 6 tahun</t>
  </si>
  <si>
    <t>BUAT DAFTAR MASA KERJA!</t>
  </si>
  <si>
    <t>gol 2 ke 3 dikurangi 5 tahun</t>
  </si>
  <si>
    <t>Gapok</t>
  </si>
  <si>
    <t>DIISI kode</t>
  </si>
  <si>
    <t>DAFTAR RIWAYAT MASA KERJA</t>
  </si>
  <si>
    <t>bagian yang DIISI</t>
  </si>
  <si>
    <t>gol/ruang</t>
  </si>
  <si>
    <t>tgl - bulan - tahun</t>
  </si>
  <si>
    <t>Masa Kerja</t>
  </si>
  <si>
    <t>bulan</t>
  </si>
  <si>
    <t>bila terdapat pada SK Pengangkatan</t>
  </si>
  <si>
    <t>Contoh</t>
  </si>
  <si>
    <t>:</t>
  </si>
  <si>
    <t>Keterangan</t>
  </si>
  <si>
    <t>Menjelaskan bila terdapat kesalahan</t>
  </si>
  <si>
    <t>NIP</t>
  </si>
  <si>
    <t>NIP (tanpa Spasi)</t>
  </si>
  <si>
    <t>dsb.</t>
  </si>
  <si>
    <t>Jenis Pensiun</t>
  </si>
  <si>
    <t>BUP atau Janda/Duda dan lain sebagainya</t>
  </si>
  <si>
    <t>Tgl Berhenti/Meninggal Dunia</t>
  </si>
  <si>
    <t>Format (dd-mm-yyyy)</t>
  </si>
  <si>
    <t>No</t>
  </si>
  <si>
    <t>Pangkat (Gol/Ruang)</t>
  </si>
  <si>
    <t>Hitung</t>
  </si>
  <si>
    <t>Jumlah</t>
  </si>
  <si>
    <t>-</t>
  </si>
  <si>
    <t>pengangkatan/jangan dihapus</t>
  </si>
  <si>
    <t/>
  </si>
  <si>
    <t>dibawahnya dapat disisip-disalin</t>
  </si>
  <si>
    <t>dapat disisip-disalin/jika lebih dihapus (rumus dicopy ke bawah melebihi sisipan)</t>
  </si>
  <si>
    <t>kp pengabdian (bila ada)/jangan dihapus</t>
  </si>
  <si>
    <t>terakhir/jangan dihapus</t>
  </si>
  <si>
    <t>cpns</t>
  </si>
  <si>
    <t>jika baris telah dihapus/salin dari atasnya</t>
  </si>
  <si>
    <t>pns/kp</t>
  </si>
  <si>
    <t>PEMERIKSA</t>
  </si>
  <si>
    <t>jika kurang sisip diantaranya dan salin rumusnya</t>
  </si>
  <si>
    <t>kp abdi</t>
  </si>
  <si>
    <t>………………………………………….………….</t>
  </si>
  <si>
    <t>pensiun</t>
  </si>
  <si>
    <t xml:space="preserve">range untuk CETAK SUDAH DITENTUKAN, </t>
  </si>
  <si>
    <t>dapat dicoba melalui PRINT PREVIEW</t>
  </si>
  <si>
    <t>…...……………………………..</t>
  </si>
  <si>
    <t>NIP ……………………………..</t>
  </si>
  <si>
    <t>Masa Kerja PNS</t>
  </si>
  <si>
    <t>BADAN KEPEGAWAIAN NEGARA</t>
  </si>
  <si>
    <t>INSTANSI INDUK</t>
  </si>
  <si>
    <t>PROVINSI</t>
  </si>
  <si>
    <t>PAS FOTO</t>
  </si>
  <si>
    <t>KABUPATEN/KOTA</t>
  </si>
  <si>
    <t>TERBARU</t>
  </si>
  <si>
    <t>UNIT KERJA</t>
  </si>
  <si>
    <t>3 X 4</t>
  </si>
  <si>
    <t>PEMBAYARAN</t>
  </si>
  <si>
    <t>BUP</t>
  </si>
  <si>
    <t>DATA PERORANGAN CALON PENERIMA PENSIUN (DPCP) PEGAWAI NEGERI SIPIL YANG MENCAPAI BATAS USIA PENSIUN/</t>
  </si>
  <si>
    <t xml:space="preserve">1. </t>
  </si>
  <si>
    <t>KETERANGAN PRIBADI</t>
  </si>
  <si>
    <t>2.</t>
  </si>
  <si>
    <t>KETERANGAN KELUARGA</t>
  </si>
  <si>
    <t xml:space="preserve">A. </t>
  </si>
  <si>
    <t>N A M A</t>
  </si>
  <si>
    <t>A.</t>
  </si>
  <si>
    <t>ISTERI/SUAMI</t>
  </si>
  <si>
    <t>B.</t>
  </si>
  <si>
    <t>N I P</t>
  </si>
  <si>
    <t>NO</t>
  </si>
  <si>
    <t>NIK</t>
  </si>
  <si>
    <t>NAMA</t>
  </si>
  <si>
    <t>TGL. LAHIR</t>
  </si>
  <si>
    <t>TGL. KAWIN</t>
  </si>
  <si>
    <t>TGL. CERAI/MD</t>
  </si>
  <si>
    <t>ISTERI KE</t>
  </si>
  <si>
    <t>C.</t>
  </si>
  <si>
    <t>TEMPAT/TGL. LAHIR</t>
  </si>
  <si>
    <t>1.</t>
  </si>
  <si>
    <t>…………………………………</t>
  </si>
  <si>
    <t>……………………………………………………..</t>
  </si>
  <si>
    <t>……………………</t>
  </si>
  <si>
    <t>…….</t>
  </si>
  <si>
    <t>D.</t>
  </si>
  <si>
    <t>JABATAN</t>
  </si>
  <si>
    <t>E.</t>
  </si>
  <si>
    <t>PANGKAT/GOL.RUANG/TMT</t>
  </si>
  <si>
    <t>Dst.</t>
  </si>
  <si>
    <t>F.</t>
  </si>
  <si>
    <t>GAJI POKOK TERAKHIR</t>
  </si>
  <si>
    <t>G.</t>
  </si>
  <si>
    <t>MASA KERJA KP TERAKHIR</t>
  </si>
  <si>
    <t>BULAN</t>
  </si>
  <si>
    <t>ANAK KANDUNG</t>
  </si>
  <si>
    <t>H.</t>
  </si>
  <si>
    <t>MASA KERJA GOLONGAN</t>
  </si>
  <si>
    <t>NAMA AYAH/IBU</t>
  </si>
  <si>
    <t>KET</t>
  </si>
  <si>
    <t>I.</t>
  </si>
  <si>
    <t>MASA KERJA PNS</t>
  </si>
  <si>
    <t>J.</t>
  </si>
  <si>
    <t>MASA KERJA PENSIUN</t>
  </si>
  <si>
    <t>K.</t>
  </si>
  <si>
    <t>CLTN</t>
  </si>
  <si>
    <t>L.</t>
  </si>
  <si>
    <t>PENINJAUAN MASA KERJA</t>
  </si>
  <si>
    <t>M.</t>
  </si>
  <si>
    <t>PENDIDIKAN DASAR</t>
  </si>
  <si>
    <t>3.</t>
  </si>
  <si>
    <t>PENGANGKATAN PERTAMA</t>
  </si>
  <si>
    <t>4.</t>
  </si>
  <si>
    <t>DEMIKIAN DPCP INI DIBUAT DENGAN SEBENARNYA DIPERGUNAKAN SEBAGAIMANA MESTINYA.</t>
  </si>
  <si>
    <t xml:space="preserve">PEGAWAI NEGERI SIPIL </t>
  </si>
  <si>
    <t>DIISI DENGAN HURUF KAPITAL</t>
  </si>
  <si>
    <t>*) DIPILIH/DIISI SESUAI KEBUTUHAN</t>
  </si>
  <si>
    <t>Rp.</t>
  </si>
  <si>
    <t>TAHUN</t>
  </si>
  <si>
    <t xml:space="preserve"> : </t>
  </si>
  <si>
    <t>RIAU</t>
  </si>
  <si>
    <t>PEKANBARU</t>
  </si>
  <si>
    <t>PEMERINTAH PROVINSI RIAU</t>
  </si>
  <si>
    <t>BPKAD PROVINSI RIAU</t>
  </si>
  <si>
    <t>PETUNJUK PENGISIAN DPCP</t>
  </si>
  <si>
    <t>HURUF</t>
  </si>
  <si>
    <t>URAIAN</t>
  </si>
  <si>
    <t>A s/d E</t>
  </si>
  <si>
    <t>Cukup Jelas</t>
  </si>
  <si>
    <t>F</t>
  </si>
  <si>
    <t>Diisi sesuai dengan posisi kenaikan gaji terakhir sebelum memasuki masa pensiun</t>
  </si>
  <si>
    <t>G</t>
  </si>
  <si>
    <t>Diisi sesuai dengan masa kerja terakhir yang tertera pada SK Kenaikan Pangkat Terakhir</t>
  </si>
  <si>
    <t>H</t>
  </si>
  <si>
    <t>Dihitung berdasarkan masa kerja golongan terakhir ditambah bulan dan tahun akhir masa dinas</t>
  </si>
  <si>
    <t>I</t>
  </si>
  <si>
    <t>Dihitung berdasarkan masa kerja semenjak jadi CPNS sampai TMT pensiun</t>
  </si>
  <si>
    <t>J</t>
  </si>
  <si>
    <t>Dihitung berdasarkan masa kerja semenjak jadi CPNS sampai TMT pensiun ditambah masa kerja tambahan jika ada (Masa kerja sebagai tenaga honor yang diakui, biasanya tercantum dalam SK CPNS)</t>
  </si>
  <si>
    <t>K</t>
  </si>
  <si>
    <t>Diisi sesuai dengan lamanya Cuti diLuar Tanggungan Negara jika ada</t>
  </si>
  <si>
    <t>L</t>
  </si>
  <si>
    <t>Diisi sesuai dengan masa kerja yang tertera SK peninjauan masa kerja jika ada</t>
  </si>
  <si>
    <t>M</t>
  </si>
  <si>
    <t>Data Keluarga</t>
  </si>
  <si>
    <t>jika terjadi dua kali atau lebih pernikahan, data isteri/suami kedua-duanya atau lebih ditulis</t>
  </si>
  <si>
    <t>Data Anak baik dari istri pertama maupun seterusnya jika usia dibawah 25 tahun, belum menikan dan belum bekerja ditulis semua</t>
  </si>
  <si>
    <t>Alamat</t>
  </si>
  <si>
    <t>YANG BERSANGKUTAN,</t>
  </si>
  <si>
    <t>Peraturan Pemerintah Nomor 15 Tahun 2019</t>
  </si>
  <si>
    <t>DAFTAR GAJI POKOK BERDASARKAN PERATURAN PEMERINTAH NOMOR 15 TAHUN 2019</t>
  </si>
  <si>
    <t>Salah Satu Syarat KPP (Kenaikan Pangkat Pengabdian)</t>
  </si>
  <si>
    <t>1. Masa Kerja PNS 10 s/d 20 tahun harus 2 tahun di pangkat terakhir</t>
  </si>
  <si>
    <t>2. Masa Kerja PNS &gt; 20 s/d 30 Tahun harus 1 tahun di pangkat terakhir</t>
  </si>
  <si>
    <t>3. Masa Kerja PNS &gt; 30 tahun minimal 1 bulan dipangkat terakhir</t>
  </si>
  <si>
    <t>(C)  SK Pengangkatan CPNS</t>
  </si>
  <si>
    <t>DIISI hanya jumlah masa kerja HONOR, PMK</t>
  </si>
  <si>
    <t>(F)  Masa Kerja Honor, PMK</t>
  </si>
  <si>
    <t>(G)  Masa Kerja Pengurang, Masa Tahanan</t>
  </si>
  <si>
    <t>Pertimbangan KP Pengabdian</t>
  </si>
  <si>
    <t>gol DIISI kodenya, cth 1a, 3d, dst</t>
  </si>
  <si>
    <t>Khusus Pensiun janda/duda &amp; APS</t>
  </si>
  <si>
    <t>Rumus Otomatis</t>
  </si>
  <si>
    <r>
      <t>(Format yyyymmdd, contoh:</t>
    </r>
    <r>
      <rPr>
        <sz val="10"/>
        <rFont val="Arial"/>
        <family val="2"/>
      </rPr>
      <t xml:space="preserve"> 20110911 = 11 Sept 2011</t>
    </r>
  </si>
  <si>
    <t>(G)  MK Pengurang, cth. CLTN, Masa Tahanan</t>
  </si>
  <si>
    <t>(F)  MK Tambahan, cth. Honor, PMK</t>
  </si>
  <si>
    <t>SERBANANTI/05-03-1970</t>
  </si>
  <si>
    <t>PERAWAT PELAKSANA LANJUTAN</t>
  </si>
  <si>
    <t>SPK LULUS TAHUN 1991</t>
  </si>
  <si>
    <t>FERINA JULITA PURBA</t>
  </si>
  <si>
    <t>1471034407710001</t>
  </si>
  <si>
    <t>ANGGI OKTAVIA DAMANIK</t>
  </si>
  <si>
    <t>SALMEN DAMANIK, AMK/</t>
  </si>
  <si>
    <t>147103581000021</t>
  </si>
  <si>
    <t>ALAMAT SESUDAH PENSIUN: JL. SUKADAMAI NO.11 D  RT/RW.003/002 KELURAHAN SUKA MULIA</t>
  </si>
  <si>
    <t>KECAMATAN SAIL  KOTA PEKANBARU PROVINSI RIAU</t>
  </si>
  <si>
    <t>RSUD ARIFIN ACHMAD</t>
  </si>
  <si>
    <t>KEPALA SUB BAGIAN ADMINISTRASI KEPEGAWAIAN</t>
  </si>
  <si>
    <t>MENGETAHUI,</t>
  </si>
  <si>
    <t>PEKANBARU,        AGUSTUS 2021</t>
  </si>
  <si>
    <t>NIP. 19xxxxxxxxxxxxxxxxxxxx</t>
  </si>
  <si>
    <t>196309252002121002</t>
  </si>
  <si>
    <r>
      <rPr>
        <b/>
        <strike/>
        <sz val="12"/>
        <rFont val="Arial"/>
        <family val="2"/>
      </rPr>
      <t>YANG AKAN DIBERHENTIKAN/YANG MENINGGAL DUNIA, TEWAS, ATAU HILANG</t>
    </r>
    <r>
      <rPr>
        <b/>
        <sz val="12"/>
        <rFont val="Arial"/>
        <family val="2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</si>
</sst>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dd\-mm\-yyyy"/>
    <numFmt numFmtId="166" formatCode="0\ \ "/>
  </numFmts>
  <fonts count="31">
    <font>
      <sz val="10"/>
      <color rgb="FF00000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name val="Nunito"/>
    </font>
    <font>
      <sz val="16"/>
      <name val="Nunito"/>
    </font>
    <font>
      <b/>
      <sz val="10"/>
      <name val="Arial"/>
      <family val="2"/>
    </font>
    <font>
      <b/>
      <sz val="16"/>
      <color rgb="FFFF0000"/>
      <name val="Nunito"/>
    </font>
    <font>
      <sz val="12"/>
      <name val="Nunito"/>
    </font>
    <font>
      <sz val="16"/>
      <color rgb="FFFF0000"/>
      <name val="Nunito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66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u/>
      <sz val="16"/>
      <name val="Times New Roman"/>
      <family val="1"/>
    </font>
    <font>
      <b/>
      <sz val="12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Bookman Old Style"/>
      <family val="1"/>
    </font>
    <font>
      <sz val="11"/>
      <color rgb="FF000000"/>
      <name val="Calibri"/>
      <family val="2"/>
    </font>
    <font>
      <b/>
      <sz val="10"/>
      <color rgb="FF000000"/>
      <name val="Bookman Old Style"/>
      <family val="1"/>
    </font>
    <font>
      <sz val="10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trike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00CCFF"/>
        <bgColor rgb="FF00CC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3366"/>
      </patternFill>
    </fill>
    <fill>
      <patternFill patternType="solid">
        <fgColor rgb="FF92D050"/>
        <bgColor rgb="FF00CCFF"/>
      </patternFill>
    </fill>
    <fill>
      <patternFill patternType="solid">
        <fgColor rgb="FF92D050"/>
        <bgColor rgb="FF008000"/>
      </patternFill>
    </fill>
    <fill>
      <patternFill patternType="solid">
        <fgColor rgb="FFFFFF00"/>
        <bgColor rgb="FF800080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rgb="FF00000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/>
    <xf numFmtId="165" fontId="1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8" fillId="5" borderId="2" xfId="0" applyFont="1" applyFill="1" applyBorder="1" applyAlignment="1"/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53" xfId="0" applyFont="1" applyBorder="1" applyAlignment="1">
      <alignment vertical="center" wrapText="1"/>
    </xf>
    <xf numFmtId="0" fontId="1" fillId="6" borderId="54" xfId="0" applyFont="1" applyFill="1" applyBorder="1" applyAlignment="1">
      <alignment vertical="center" wrapText="1"/>
    </xf>
    <xf numFmtId="0" fontId="1" fillId="6" borderId="55" xfId="0" applyFont="1" applyFill="1" applyBorder="1" applyAlignment="1">
      <alignment vertical="center" wrapText="1"/>
    </xf>
    <xf numFmtId="164" fontId="1" fillId="0" borderId="56" xfId="0" applyNumberFormat="1" applyFont="1" applyBorder="1" applyAlignment="1">
      <alignment vertical="center"/>
    </xf>
    <xf numFmtId="0" fontId="1" fillId="6" borderId="57" xfId="0" applyFont="1" applyFill="1" applyBorder="1" applyAlignment="1">
      <alignment vertical="center" wrapText="1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vertical="center" wrapText="1"/>
    </xf>
    <xf numFmtId="0" fontId="11" fillId="0" borderId="0" xfId="0" applyFont="1" applyAlignment="1"/>
    <xf numFmtId="14" fontId="1" fillId="0" borderId="0" xfId="0" applyNumberFormat="1" applyFont="1" applyAlignment="1"/>
    <xf numFmtId="0" fontId="4" fillId="8" borderId="1" xfId="0" applyFont="1" applyFill="1" applyBorder="1" applyAlignment="1"/>
    <xf numFmtId="0" fontId="0" fillId="8" borderId="0" xfId="0" applyFont="1" applyFill="1" applyAlignment="1"/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49" fontId="15" fillId="7" borderId="0" xfId="0" applyNumberFormat="1" applyFont="1" applyFill="1" applyAlignment="1"/>
    <xf numFmtId="0" fontId="1" fillId="2" borderId="41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4" borderId="41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left"/>
    </xf>
    <xf numFmtId="0" fontId="3" fillId="2" borderId="41" xfId="0" applyFont="1" applyFill="1" applyBorder="1" applyAlignment="1"/>
    <xf numFmtId="0" fontId="3" fillId="4" borderId="41" xfId="0" applyFont="1" applyFill="1" applyBorder="1" applyAlignment="1"/>
    <xf numFmtId="0" fontId="1" fillId="2" borderId="41" xfId="0" applyFont="1" applyFill="1" applyBorder="1" applyAlignment="1"/>
    <xf numFmtId="0" fontId="1" fillId="6" borderId="41" xfId="0" applyFont="1" applyFill="1" applyBorder="1" applyAlignment="1">
      <alignment vertical="center" wrapText="1"/>
    </xf>
    <xf numFmtId="0" fontId="5" fillId="2" borderId="41" xfId="0" applyFont="1" applyFill="1" applyBorder="1" applyAlignment="1"/>
    <xf numFmtId="164" fontId="1" fillId="0" borderId="54" xfId="0" applyNumberFormat="1" applyFont="1" applyBorder="1" applyAlignment="1">
      <alignment vertical="center"/>
    </xf>
    <xf numFmtId="0" fontId="1" fillId="0" borderId="54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54" xfId="0" applyFont="1" applyBorder="1" applyAlignment="1">
      <alignment vertical="center"/>
    </xf>
    <xf numFmtId="0" fontId="1" fillId="6" borderId="58" xfId="0" applyFont="1" applyFill="1" applyBorder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8" fillId="0" borderId="41" xfId="0" applyFont="1" applyBorder="1"/>
    <xf numFmtId="0" fontId="19" fillId="0" borderId="41" xfId="0" applyFont="1" applyBorder="1" applyAlignment="1">
      <alignment horizontal="left" vertical="top" wrapText="1" indent="1"/>
    </xf>
    <xf numFmtId="0" fontId="18" fillId="0" borderId="0" xfId="0" applyFont="1"/>
    <xf numFmtId="0" fontId="12" fillId="0" borderId="0" xfId="0" applyFont="1"/>
    <xf numFmtId="0" fontId="18" fillId="0" borderId="59" xfId="0" applyFont="1" applyBorder="1"/>
    <xf numFmtId="0" fontId="18" fillId="0" borderId="60" xfId="0" applyFont="1" applyBorder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19" fillId="0" borderId="0" xfId="0" applyFont="1"/>
    <xf numFmtId="0" fontId="12" fillId="0" borderId="0" xfId="0" applyFont="1" applyAlignment="1">
      <alignment horizontal="center"/>
    </xf>
    <xf numFmtId="0" fontId="12" fillId="0" borderId="0" xfId="0" quotePrefix="1" applyFont="1"/>
    <xf numFmtId="0" fontId="12" fillId="0" borderId="41" xfId="0" applyFont="1" applyBorder="1" applyAlignment="1">
      <alignment horizontal="center"/>
    </xf>
    <xf numFmtId="0" fontId="12" fillId="0" borderId="41" xfId="0" quotePrefix="1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0" fontId="12" fillId="0" borderId="41" xfId="0" applyFont="1" applyBorder="1"/>
    <xf numFmtId="0" fontId="12" fillId="0" borderId="0" xfId="0" applyFont="1" applyAlignment="1">
      <alignment horizontal="left"/>
    </xf>
    <xf numFmtId="0" fontId="12" fillId="0" borderId="41" xfId="0" applyFont="1" applyBorder="1" applyAlignment="1"/>
    <xf numFmtId="0" fontId="13" fillId="0" borderId="0" xfId="0" applyFont="1"/>
    <xf numFmtId="0" fontId="22" fillId="0" borderId="0" xfId="0" applyFont="1" applyAlignment="1">
      <alignment horizontal="center"/>
    </xf>
    <xf numFmtId="0" fontId="12" fillId="0" borderId="62" xfId="0" applyFont="1" applyBorder="1"/>
    <xf numFmtId="0" fontId="12" fillId="0" borderId="63" xfId="0" applyFont="1" applyBorder="1"/>
    <xf numFmtId="0" fontId="12" fillId="0" borderId="64" xfId="0" applyFont="1" applyBorder="1"/>
    <xf numFmtId="0" fontId="12" fillId="0" borderId="65" xfId="0" applyFont="1" applyBorder="1"/>
    <xf numFmtId="0" fontId="12" fillId="0" borderId="66" xfId="0" applyFont="1" applyBorder="1"/>
    <xf numFmtId="0" fontId="12" fillId="0" borderId="67" xfId="0" applyFont="1" applyBorder="1"/>
    <xf numFmtId="0" fontId="12" fillId="0" borderId="0" xfId="0" quotePrefix="1" applyFont="1" applyAlignment="1">
      <alignment horizontal="center"/>
    </xf>
    <xf numFmtId="164" fontId="0" fillId="0" borderId="0" xfId="0" applyNumberFormat="1" applyFont="1" applyAlignment="1"/>
    <xf numFmtId="164" fontId="12" fillId="0" borderId="0" xfId="0" applyNumberFormat="1" applyFont="1" applyAlignment="1"/>
    <xf numFmtId="0" fontId="12" fillId="0" borderId="0" xfId="0" quotePrefix="1" applyFont="1" applyAlignment="1">
      <alignment horizontal="center" vertical="center"/>
    </xf>
    <xf numFmtId="49" fontId="18" fillId="0" borderId="0" xfId="0" applyNumberFormat="1" applyFont="1"/>
    <xf numFmtId="0" fontId="18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7" fillId="0" borderId="68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1" xfId="0" applyBorder="1"/>
    <xf numFmtId="0" fontId="0" fillId="0" borderId="70" xfId="0" applyBorder="1" applyAlignment="1">
      <alignment horizontal="center"/>
    </xf>
    <xf numFmtId="0" fontId="0" fillId="0" borderId="70" xfId="0" applyBorder="1"/>
    <xf numFmtId="0" fontId="0" fillId="0" borderId="70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70" xfId="0" applyBorder="1" applyAlignment="1">
      <alignment horizontal="center" wrapText="1"/>
    </xf>
    <xf numFmtId="0" fontId="0" fillId="0" borderId="7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/>
    <xf numFmtId="164" fontId="23" fillId="0" borderId="0" xfId="0" applyNumberFormat="1" applyFont="1" applyAlignment="1"/>
    <xf numFmtId="0" fontId="24" fillId="0" borderId="0" xfId="0" applyFont="1" applyAlignme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6" fontId="24" fillId="0" borderId="14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166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/>
    <xf numFmtId="164" fontId="25" fillId="0" borderId="20" xfId="0" applyNumberFormat="1" applyFont="1" applyBorder="1" applyAlignment="1"/>
    <xf numFmtId="164" fontId="25" fillId="0" borderId="21" xfId="0" applyNumberFormat="1" applyFont="1" applyBorder="1" applyAlignment="1"/>
    <xf numFmtId="164" fontId="25" fillId="0" borderId="22" xfId="0" applyNumberFormat="1" applyFont="1" applyBorder="1" applyAlignment="1"/>
    <xf numFmtId="164" fontId="25" fillId="0" borderId="23" xfId="0" applyNumberFormat="1" applyFont="1" applyBorder="1" applyAlignment="1"/>
    <xf numFmtId="166" fontId="24" fillId="0" borderId="24" xfId="0" applyNumberFormat="1" applyFont="1" applyBorder="1" applyAlignment="1">
      <alignment horizontal="right" vertical="center"/>
    </xf>
    <xf numFmtId="3" fontId="24" fillId="0" borderId="25" xfId="0" applyNumberFormat="1" applyFont="1" applyBorder="1" applyAlignment="1">
      <alignment vertical="center"/>
    </xf>
    <xf numFmtId="3" fontId="24" fillId="0" borderId="26" xfId="0" applyNumberFormat="1" applyFont="1" applyBorder="1" applyAlignment="1">
      <alignment vertical="center"/>
    </xf>
    <xf numFmtId="3" fontId="24" fillId="0" borderId="27" xfId="0" applyNumberFormat="1" applyFont="1" applyBorder="1" applyAlignment="1">
      <alignment vertical="center"/>
    </xf>
    <xf numFmtId="166" fontId="24" fillId="0" borderId="24" xfId="0" applyNumberFormat="1" applyFont="1" applyBorder="1" applyAlignment="1">
      <alignment vertical="center"/>
    </xf>
    <xf numFmtId="3" fontId="24" fillId="0" borderId="28" xfId="0" applyNumberFormat="1" applyFont="1" applyBorder="1" applyAlignment="1">
      <alignment vertical="center"/>
    </xf>
    <xf numFmtId="3" fontId="24" fillId="0" borderId="29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vertical="center"/>
    </xf>
    <xf numFmtId="166" fontId="25" fillId="0" borderId="30" xfId="0" applyNumberFormat="1" applyFont="1" applyBorder="1" applyAlignment="1">
      <alignment horizontal="center"/>
    </xf>
    <xf numFmtId="164" fontId="25" fillId="0" borderId="31" xfId="0" applyNumberFormat="1" applyFont="1" applyBorder="1" applyAlignment="1"/>
    <xf numFmtId="164" fontId="25" fillId="0" borderId="32" xfId="0" applyNumberFormat="1" applyFont="1" applyBorder="1" applyAlignment="1"/>
    <xf numFmtId="164" fontId="25" fillId="0" borderId="33" xfId="0" applyNumberFormat="1" applyFont="1" applyBorder="1" applyAlignment="1"/>
    <xf numFmtId="164" fontId="25" fillId="0" borderId="34" xfId="0" applyNumberFormat="1" applyFont="1" applyBorder="1" applyAlignment="1"/>
    <xf numFmtId="164" fontId="25" fillId="0" borderId="35" xfId="0" applyNumberFormat="1" applyFont="1" applyBorder="1" applyAlignment="1"/>
    <xf numFmtId="166" fontId="24" fillId="0" borderId="36" xfId="0" applyNumberFormat="1" applyFont="1" applyBorder="1" applyAlignment="1">
      <alignment vertical="center"/>
    </xf>
    <xf numFmtId="3" fontId="24" fillId="0" borderId="37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3" fontId="24" fillId="0" borderId="39" xfId="0" applyNumberFormat="1" applyFont="1" applyBorder="1" applyAlignment="1">
      <alignment vertical="center"/>
    </xf>
    <xf numFmtId="3" fontId="24" fillId="0" borderId="40" xfId="0" applyNumberFormat="1" applyFont="1" applyBorder="1" applyAlignment="1">
      <alignment vertical="center"/>
    </xf>
    <xf numFmtId="14" fontId="12" fillId="0" borderId="0" xfId="0" applyNumberFormat="1" applyFont="1" applyAlignment="1"/>
    <xf numFmtId="3" fontId="24" fillId="0" borderId="26" xfId="0" applyNumberFormat="1" applyFont="1" applyFill="1" applyBorder="1" applyAlignment="1">
      <alignment vertical="center"/>
    </xf>
    <xf numFmtId="0" fontId="23" fillId="0" borderId="41" xfId="0" applyFont="1" applyBorder="1" applyAlignment="1">
      <alignment horizontal="center"/>
    </xf>
    <xf numFmtId="0" fontId="23" fillId="0" borderId="41" xfId="0" quotePrefix="1" applyFont="1" applyBorder="1" applyAlignment="1">
      <alignment horizontal="center"/>
    </xf>
    <xf numFmtId="0" fontId="23" fillId="0" borderId="41" xfId="0" applyFont="1" applyBorder="1" applyAlignment="1">
      <alignment horizontal="left"/>
    </xf>
    <xf numFmtId="0" fontId="12" fillId="0" borderId="70" xfId="0" applyFont="1" applyBorder="1" applyAlignment="1">
      <alignment horizontal="center"/>
    </xf>
    <xf numFmtId="14" fontId="12" fillId="0" borderId="65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1" xfId="0" quotePrefix="1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14" fontId="12" fillId="0" borderId="61" xfId="0" applyNumberFormat="1" applyFont="1" applyBorder="1" applyAlignment="1">
      <alignment horizontal="center"/>
    </xf>
    <xf numFmtId="0" fontId="12" fillId="0" borderId="41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quotePrefix="1" applyFont="1" applyFill="1"/>
    <xf numFmtId="0" fontId="12" fillId="0" borderId="70" xfId="0" applyFont="1" applyFill="1" applyBorder="1" applyAlignment="1">
      <alignment horizontal="center"/>
    </xf>
    <xf numFmtId="0" fontId="12" fillId="0" borderId="65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0" fontId="18" fillId="0" borderId="41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Fill="1" applyAlignment="1"/>
    <xf numFmtId="0" fontId="16" fillId="0" borderId="41" xfId="0" applyFont="1" applyFill="1" applyBorder="1" applyAlignment="1">
      <alignment vertical="center"/>
    </xf>
    <xf numFmtId="0" fontId="3" fillId="2" borderId="70" xfId="0" applyFont="1" applyFill="1" applyBorder="1" applyAlignment="1"/>
    <xf numFmtId="0" fontId="4" fillId="8" borderId="75" xfId="0" applyFont="1" applyFill="1" applyBorder="1" applyAlignment="1"/>
    <xf numFmtId="0" fontId="4" fillId="0" borderId="74" xfId="0" applyFont="1" applyBorder="1" applyAlignment="1"/>
    <xf numFmtId="0" fontId="4" fillId="8" borderId="77" xfId="0" applyFont="1" applyFill="1" applyBorder="1" applyAlignment="1"/>
    <xf numFmtId="0" fontId="1" fillId="0" borderId="76" xfId="0" applyFont="1" applyBorder="1" applyAlignment="1"/>
    <xf numFmtId="0" fontId="4" fillId="11" borderId="78" xfId="0" applyFont="1" applyFill="1" applyBorder="1" applyAlignment="1"/>
    <xf numFmtId="0" fontId="4" fillId="9" borderId="75" xfId="0" applyFont="1" applyFill="1" applyBorder="1" applyAlignment="1"/>
    <xf numFmtId="0" fontId="4" fillId="10" borderId="79" xfId="0" applyFont="1" applyFill="1" applyBorder="1" applyAlignment="1"/>
    <xf numFmtId="0" fontId="1" fillId="7" borderId="0" xfId="0" applyFont="1" applyFill="1" applyAlignment="1"/>
    <xf numFmtId="49" fontId="1" fillId="7" borderId="0" xfId="0" applyNumberFormat="1" applyFont="1" applyFill="1" applyAlignment="1"/>
    <xf numFmtId="0" fontId="1" fillId="0" borderId="0" xfId="0" applyFont="1" applyFill="1" applyAlignment="1"/>
    <xf numFmtId="0" fontId="23" fillId="0" borderId="41" xfId="0" applyFont="1" applyFill="1" applyBorder="1" applyAlignment="1"/>
    <xf numFmtId="0" fontId="23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4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12" borderId="70" xfId="0" applyFont="1" applyFill="1" applyBorder="1" applyAlignment="1"/>
    <xf numFmtId="49" fontId="15" fillId="7" borderId="71" xfId="0" applyNumberFormat="1" applyFont="1" applyFill="1" applyBorder="1" applyAlignment="1"/>
    <xf numFmtId="0" fontId="1" fillId="7" borderId="73" xfId="0" applyFont="1" applyFill="1" applyBorder="1" applyAlignment="1"/>
    <xf numFmtId="49" fontId="1" fillId="7" borderId="73" xfId="0" applyNumberFormat="1" applyFont="1" applyFill="1" applyBorder="1" applyAlignment="1"/>
    <xf numFmtId="49" fontId="1" fillId="7" borderId="72" xfId="0" applyNumberFormat="1" applyFont="1" applyFill="1" applyBorder="1" applyAlignment="1"/>
    <xf numFmtId="0" fontId="4" fillId="8" borderId="82" xfId="0" applyFont="1" applyFill="1" applyBorder="1" applyAlignment="1"/>
    <xf numFmtId="0" fontId="4" fillId="10" borderId="2" xfId="0" applyFont="1" applyFill="1" applyBorder="1" applyAlignment="1"/>
    <xf numFmtId="0" fontId="0" fillId="13" borderId="0" xfId="0" applyFill="1" applyAlignment="1"/>
    <xf numFmtId="0" fontId="14" fillId="0" borderId="0" xfId="0" applyFont="1" applyFill="1" applyAlignment="1">
      <alignment vertical="center"/>
    </xf>
    <xf numFmtId="0" fontId="13" fillId="0" borderId="41" xfId="0" applyFont="1" applyBorder="1" applyAlignment="1"/>
    <xf numFmtId="0" fontId="29" fillId="8" borderId="0" xfId="0" applyFont="1" applyFill="1" applyAlignment="1"/>
    <xf numFmtId="49" fontId="1" fillId="0" borderId="0" xfId="0" applyNumberFormat="1" applyFont="1"/>
    <xf numFmtId="0" fontId="1" fillId="0" borderId="70" xfId="0" applyFont="1" applyBorder="1" applyAlignment="1">
      <alignment horizontal="left"/>
    </xf>
    <xf numFmtId="14" fontId="12" fillId="0" borderId="70" xfId="0" applyNumberFormat="1" applyFont="1" applyBorder="1" applyAlignment="1">
      <alignment horizontal="center"/>
    </xf>
    <xf numFmtId="0" fontId="1" fillId="0" borderId="70" xfId="0" quotePrefix="1" applyFont="1" applyBorder="1" applyAlignment="1">
      <alignment horizontal="center"/>
    </xf>
    <xf numFmtId="0" fontId="1" fillId="0" borderId="61" xfId="0" applyFont="1" applyBorder="1" applyAlignment="1">
      <alignment horizontal="left"/>
    </xf>
    <xf numFmtId="0" fontId="23" fillId="0" borderId="0" xfId="0" applyFont="1"/>
    <xf numFmtId="0" fontId="2" fillId="2" borderId="70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2" fillId="3" borderId="71" xfId="0" applyFont="1" applyFill="1" applyBorder="1" applyAlignment="1">
      <alignment horizontal="left"/>
    </xf>
    <xf numFmtId="0" fontId="1" fillId="0" borderId="72" xfId="0" applyFont="1" applyBorder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164" fontId="7" fillId="8" borderId="80" xfId="0" applyNumberFormat="1" applyFont="1" applyFill="1" applyBorder="1" applyAlignment="1">
      <alignment horizontal="left"/>
    </xf>
    <xf numFmtId="0" fontId="1" fillId="8" borderId="81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1" fillId="0" borderId="41" xfId="0" applyFont="1" applyBorder="1" applyAlignme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" fillId="0" borderId="66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2" fillId="0" borderId="59" xfId="0" applyFont="1" applyBorder="1" applyAlignment="1">
      <alignment horizontal="center"/>
    </xf>
    <xf numFmtId="0" fontId="1" fillId="0" borderId="0" xfId="0" quotePrefix="1" applyFont="1" applyFill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20" xfId="0" applyFont="1" applyBorder="1" applyAlignment="1"/>
    <xf numFmtId="0" fontId="1" fillId="0" borderId="49" xfId="0" applyFont="1" applyBorder="1" applyAlignment="1"/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/>
    <xf numFmtId="49" fontId="5" fillId="6" borderId="41" xfId="0" applyNumberFormat="1" applyFont="1" applyFill="1" applyBorder="1" applyAlignment="1">
      <alignment vertical="center"/>
    </xf>
    <xf numFmtId="49" fontId="1" fillId="6" borderId="4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4" xfId="0" applyFont="1" applyBorder="1" applyAlignment="1"/>
    <xf numFmtId="0" fontId="1" fillId="0" borderId="23" xfId="0" applyFont="1" applyBorder="1" applyAlignment="1"/>
    <xf numFmtId="0" fontId="1" fillId="0" borderId="22" xfId="0" applyFont="1" applyBorder="1" applyAlignment="1"/>
    <xf numFmtId="0" fontId="1" fillId="0" borderId="50" xfId="0" applyFont="1" applyBorder="1" applyAlignment="1"/>
    <xf numFmtId="0" fontId="1" fillId="0" borderId="51" xfId="0" applyFont="1" applyBorder="1" applyAlignment="1"/>
    <xf numFmtId="0" fontId="1" fillId="0" borderId="52" xfId="0" applyFont="1" applyBorder="1" applyAlignment="1"/>
    <xf numFmtId="0" fontId="26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/>
    <xf numFmtId="0" fontId="24" fillId="0" borderId="4" xfId="0" applyFont="1" applyBorder="1" applyAlignment="1">
      <alignment horizontal="center" vertical="center"/>
    </xf>
    <xf numFmtId="0" fontId="12" fillId="0" borderId="4" xfId="0" applyFont="1" applyBorder="1" applyAlignment="1"/>
    <xf numFmtId="0" fontId="12" fillId="0" borderId="5" xfId="0" applyFont="1" applyBorder="1" applyAlignment="1"/>
    <xf numFmtId="0" fontId="24" fillId="0" borderId="6" xfId="0" applyFont="1" applyBorder="1" applyAlignment="1">
      <alignment horizontal="center" vertical="center"/>
    </xf>
    <xf numFmtId="0" fontId="12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104775</xdr:colOff>
      <xdr:row>0</xdr:row>
      <xdr:rowOff>66676</xdr:rowOff>
    </xdr:from>
    <xdr:to>
      <xdr:col>18</xdr:col>
      <xdr:colOff>504824</xdr:colOff>
      <xdr:row>4</xdr:row>
      <xdr:rowOff>142876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66676"/>
          <a:ext cx="895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1" sqref="B1"/>
    </sheetView>
  </sheetViews>
  <sheetFormatPr defaultColWidth="14.42578125" defaultRowHeight="15" customHeight="1"/>
  <cols>
    <col min="1" max="2" width="8" customWidth="1"/>
    <col min="3" max="3" width="21.42578125" customWidth="1"/>
    <col min="4" max="26" width="8" customWidth="1"/>
  </cols>
  <sheetData>
    <row r="1" spans="1:3" ht="12.75" customHeight="1">
      <c r="A1" s="44" t="s">
        <v>0</v>
      </c>
      <c r="B1" s="44" t="s">
        <v>1</v>
      </c>
      <c r="C1" s="1" t="s">
        <v>2</v>
      </c>
    </row>
    <row r="2" spans="1:3" ht="12.75" customHeight="1">
      <c r="A2" s="44" t="s">
        <v>3</v>
      </c>
      <c r="B2" s="44" t="s">
        <v>4</v>
      </c>
      <c r="C2" s="1" t="s">
        <v>5</v>
      </c>
    </row>
    <row r="3" spans="1:3" ht="12.75" customHeight="1">
      <c r="A3" s="44" t="s">
        <v>6</v>
      </c>
      <c r="B3" s="44" t="s">
        <v>7</v>
      </c>
      <c r="C3" s="1" t="s">
        <v>8</v>
      </c>
    </row>
    <row r="4" spans="1:3" ht="12.75" customHeight="1">
      <c r="A4" s="44" t="s">
        <v>9</v>
      </c>
      <c r="B4" s="44" t="s">
        <v>10</v>
      </c>
      <c r="C4" s="1" t="s">
        <v>11</v>
      </c>
    </row>
    <row r="5" spans="1:3" ht="12.75" customHeight="1">
      <c r="A5" s="44" t="s">
        <v>12</v>
      </c>
      <c r="B5" s="44" t="s">
        <v>13</v>
      </c>
      <c r="C5" s="1" t="s">
        <v>14</v>
      </c>
    </row>
    <row r="6" spans="1:3" ht="12.75" customHeight="1">
      <c r="A6" s="44" t="s">
        <v>15</v>
      </c>
      <c r="B6" s="44" t="s">
        <v>16</v>
      </c>
      <c r="C6" s="1" t="s">
        <v>17</v>
      </c>
    </row>
    <row r="7" spans="1:3" ht="12.75" customHeight="1">
      <c r="A7" s="44" t="s">
        <v>18</v>
      </c>
      <c r="B7" s="44" t="s">
        <v>19</v>
      </c>
      <c r="C7" s="1" t="s">
        <v>20</v>
      </c>
    </row>
    <row r="8" spans="1:3" ht="12.75" customHeight="1">
      <c r="A8" s="44" t="s">
        <v>21</v>
      </c>
      <c r="B8" s="44" t="s">
        <v>22</v>
      </c>
      <c r="C8" s="1" t="s">
        <v>23</v>
      </c>
    </row>
    <row r="9" spans="1:3" ht="12.75" customHeight="1">
      <c r="A9" s="44" t="s">
        <v>24</v>
      </c>
      <c r="B9" s="44" t="s">
        <v>25</v>
      </c>
      <c r="C9" s="1" t="s">
        <v>26</v>
      </c>
    </row>
    <row r="10" spans="1:3" ht="12.75" customHeight="1">
      <c r="A10" s="44" t="s">
        <v>27</v>
      </c>
      <c r="B10" s="44" t="s">
        <v>28</v>
      </c>
      <c r="C10" s="1" t="s">
        <v>29</v>
      </c>
    </row>
    <row r="11" spans="1:3" ht="12.75" customHeight="1">
      <c r="A11" s="44" t="s">
        <v>30</v>
      </c>
      <c r="B11" s="44" t="s">
        <v>31</v>
      </c>
      <c r="C11" s="1" t="s">
        <v>32</v>
      </c>
    </row>
    <row r="12" spans="1:3" ht="12.75" customHeight="1">
      <c r="A12" s="44" t="s">
        <v>33</v>
      </c>
      <c r="B12" s="44" t="s">
        <v>34</v>
      </c>
      <c r="C12" s="1" t="s">
        <v>35</v>
      </c>
    </row>
    <row r="13" spans="1:3" ht="12.75" customHeight="1">
      <c r="A13" s="44" t="s">
        <v>36</v>
      </c>
      <c r="B13" s="44" t="s">
        <v>37</v>
      </c>
      <c r="C13" s="1" t="s">
        <v>38</v>
      </c>
    </row>
    <row r="14" spans="1:3" ht="12.75" customHeight="1">
      <c r="A14" s="44" t="s">
        <v>39</v>
      </c>
      <c r="B14" s="44" t="s">
        <v>40</v>
      </c>
      <c r="C14" s="1" t="s">
        <v>41</v>
      </c>
    </row>
    <row r="15" spans="1:3" ht="12.75" customHeight="1">
      <c r="A15" s="44" t="s">
        <v>42</v>
      </c>
      <c r="B15" s="44" t="s">
        <v>43</v>
      </c>
      <c r="C15" s="1" t="s">
        <v>44</v>
      </c>
    </row>
    <row r="16" spans="1:3" ht="12.75" customHeight="1">
      <c r="A16" s="44" t="s">
        <v>45</v>
      </c>
      <c r="B16" s="44" t="s">
        <v>46</v>
      </c>
      <c r="C16" s="1" t="s">
        <v>47</v>
      </c>
    </row>
    <row r="17" spans="1:3" ht="12.75" customHeight="1">
      <c r="A17" s="44" t="s">
        <v>48</v>
      </c>
      <c r="B17" s="44" t="s">
        <v>49</v>
      </c>
      <c r="C17" s="1" t="s">
        <v>50</v>
      </c>
    </row>
    <row r="18" spans="1:3" ht="12.75" customHeight="1">
      <c r="A18" s="44"/>
      <c r="B18" s="44"/>
      <c r="C18" s="44"/>
    </row>
    <row r="19" spans="1:3" ht="12.75" customHeight="1">
      <c r="A19" s="44"/>
      <c r="B19" s="44"/>
      <c r="C19" s="44"/>
    </row>
    <row r="20" spans="1:3" ht="12.75" customHeight="1">
      <c r="A20" s="44"/>
      <c r="B20" s="44"/>
      <c r="C20" s="44"/>
    </row>
    <row r="21" spans="1:3" ht="12.75" customHeight="1">
      <c r="A21" s="44"/>
      <c r="B21" s="44"/>
      <c r="C21" s="44"/>
    </row>
    <row r="22" spans="1:3" ht="12.75" customHeight="1">
      <c r="A22" s="1" t="s">
        <v>51</v>
      </c>
      <c r="B22" s="44">
        <v>0</v>
      </c>
      <c r="C22" s="44">
        <v>0</v>
      </c>
    </row>
    <row r="23" spans="1:3" ht="12.75" customHeight="1">
      <c r="A23" s="1" t="s">
        <v>52</v>
      </c>
      <c r="B23" s="44">
        <v>6</v>
      </c>
      <c r="C23" s="44">
        <v>6</v>
      </c>
    </row>
    <row r="24" spans="1:3" ht="12.75" customHeight="1">
      <c r="A24" s="1" t="s">
        <v>53</v>
      </c>
      <c r="B24" s="44">
        <v>11</v>
      </c>
      <c r="C24" s="44">
        <v>11</v>
      </c>
    </row>
    <row r="25" spans="1:3" ht="12.75" customHeight="1">
      <c r="A25" s="1" t="s">
        <v>54</v>
      </c>
      <c r="B25" s="44">
        <v>11</v>
      </c>
      <c r="C25" s="44">
        <v>11</v>
      </c>
    </row>
    <row r="26" spans="1:3" ht="12.75" customHeight="1">
      <c r="A26" s="1" t="s">
        <v>55</v>
      </c>
      <c r="B26" s="44">
        <v>0</v>
      </c>
      <c r="C26" s="44">
        <v>0</v>
      </c>
    </row>
    <row r="27" spans="1:3" ht="12.75" customHeight="1">
      <c r="A27" s="1" t="s">
        <v>56</v>
      </c>
      <c r="B27" s="44">
        <v>3</v>
      </c>
      <c r="C27" s="44">
        <v>6</v>
      </c>
    </row>
    <row r="28" spans="1:3" ht="12.75" customHeight="1">
      <c r="A28" s="1" t="s">
        <v>57</v>
      </c>
      <c r="B28" s="44">
        <v>8</v>
      </c>
      <c r="C28" s="44">
        <v>11</v>
      </c>
    </row>
    <row r="29" spans="1:3" ht="12.75" customHeight="1">
      <c r="A29" s="1" t="s">
        <v>58</v>
      </c>
      <c r="B29" s="44">
        <v>8</v>
      </c>
      <c r="C29" s="44">
        <v>11</v>
      </c>
    </row>
    <row r="30" spans="1:3" ht="12.75" customHeight="1">
      <c r="A30" s="1" t="s">
        <v>59</v>
      </c>
      <c r="B30" s="44">
        <v>0</v>
      </c>
      <c r="C30" s="44">
        <v>0</v>
      </c>
    </row>
    <row r="31" spans="1:3" ht="12.75" customHeight="1">
      <c r="A31" s="1" t="s">
        <v>60</v>
      </c>
      <c r="B31" s="44">
        <v>3</v>
      </c>
      <c r="C31" s="44">
        <v>6</v>
      </c>
    </row>
    <row r="32" spans="1:3" ht="12.75" customHeight="1">
      <c r="A32" s="1" t="s">
        <v>61</v>
      </c>
      <c r="B32" s="44">
        <v>8</v>
      </c>
      <c r="C32" s="44">
        <v>11</v>
      </c>
    </row>
    <row r="33" spans="1:3" ht="12.75" customHeight="1">
      <c r="A33" s="1" t="s">
        <v>62</v>
      </c>
      <c r="B33" s="44">
        <v>8</v>
      </c>
      <c r="C33" s="44">
        <v>11</v>
      </c>
    </row>
    <row r="34" spans="1:3" ht="12.75" customHeight="1">
      <c r="A34" s="1" t="s">
        <v>63</v>
      </c>
      <c r="B34" s="44">
        <v>0</v>
      </c>
      <c r="C34" s="44">
        <v>0</v>
      </c>
    </row>
    <row r="35" spans="1:3" ht="12.75" customHeight="1">
      <c r="A35" s="1" t="s">
        <v>64</v>
      </c>
      <c r="B35" s="44">
        <v>5</v>
      </c>
      <c r="C35" s="44">
        <v>5</v>
      </c>
    </row>
    <row r="36" spans="1:3" ht="12.75" customHeight="1">
      <c r="A36" s="1" t="s">
        <v>65</v>
      </c>
      <c r="B36" s="44">
        <v>5</v>
      </c>
      <c r="C36" s="44">
        <v>5</v>
      </c>
    </row>
    <row r="37" spans="1:3" ht="12.75" customHeight="1">
      <c r="A37" s="1" t="s">
        <v>66</v>
      </c>
      <c r="B37" s="44">
        <v>0</v>
      </c>
      <c r="C37" s="44">
        <v>0</v>
      </c>
    </row>
    <row r="38" spans="1:3" ht="12.75" customHeight="1">
      <c r="A38" s="1" t="s">
        <v>67</v>
      </c>
      <c r="B38" s="44">
        <v>2</v>
      </c>
      <c r="C38" s="44">
        <v>5</v>
      </c>
    </row>
    <row r="39" spans="1:3" ht="12.75" customHeight="1">
      <c r="A39" s="1" t="s">
        <v>68</v>
      </c>
      <c r="B39" s="44">
        <v>2</v>
      </c>
      <c r="C39" s="44">
        <v>5</v>
      </c>
    </row>
    <row r="40" spans="1:3" ht="12.75" customHeight="1">
      <c r="A40" s="1" t="s">
        <v>69</v>
      </c>
      <c r="B40" s="44">
        <v>0</v>
      </c>
      <c r="C40" s="44">
        <v>0</v>
      </c>
    </row>
    <row r="41" spans="1:3" ht="12.75" customHeight="1">
      <c r="A41" s="1" t="s">
        <v>70</v>
      </c>
      <c r="B41" s="44">
        <v>2</v>
      </c>
      <c r="C41" s="44">
        <v>5</v>
      </c>
    </row>
    <row r="42" spans="1:3" ht="12.75" customHeight="1">
      <c r="A42" s="1" t="s">
        <v>71</v>
      </c>
      <c r="B42" s="44">
        <v>2</v>
      </c>
      <c r="C42" s="44">
        <v>5</v>
      </c>
    </row>
    <row r="43" spans="1:3" ht="12.75" customHeight="1">
      <c r="A43" s="1" t="s">
        <v>72</v>
      </c>
      <c r="B43" s="44">
        <v>0</v>
      </c>
      <c r="C43" s="44">
        <v>0</v>
      </c>
    </row>
    <row r="44" spans="1:3" ht="12.75" customHeight="1">
      <c r="A44" s="1" t="s">
        <v>73</v>
      </c>
      <c r="B44" s="44">
        <v>0</v>
      </c>
      <c r="C44" s="44">
        <v>0</v>
      </c>
    </row>
    <row r="45" spans="1:3" ht="12.75" customHeight="1">
      <c r="A45" s="1" t="s">
        <v>74</v>
      </c>
      <c r="B45" s="44">
        <v>0</v>
      </c>
      <c r="C45" s="44">
        <v>0</v>
      </c>
    </row>
    <row r="46" spans="1:3" ht="12.75" customHeight="1">
      <c r="A46" s="1" t="s">
        <v>75</v>
      </c>
      <c r="B46" s="44">
        <v>0</v>
      </c>
      <c r="C46" s="44">
        <v>0</v>
      </c>
    </row>
    <row r="47" spans="1:3" ht="12.75" customHeight="1">
      <c r="A47" s="44"/>
      <c r="B47" s="44"/>
      <c r="C47" s="44"/>
    </row>
    <row r="48" spans="1:3" ht="12.75" customHeight="1">
      <c r="A48" s="44"/>
      <c r="B48" s="44"/>
      <c r="C48" s="44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51" workbookViewId="0">
      <selection activeCell="D460" sqref="D460"/>
    </sheetView>
  </sheetViews>
  <sheetFormatPr defaultColWidth="14.42578125" defaultRowHeight="15" customHeight="1"/>
  <cols>
    <col min="1" max="1" width="8" customWidth="1"/>
    <col min="2" max="3" width="4.28515625" customWidth="1"/>
    <col min="4" max="4" width="10.140625" customWidth="1"/>
    <col min="5" max="14" width="9.140625" customWidth="1"/>
    <col min="15" max="26" width="8" customWidth="1"/>
  </cols>
  <sheetData>
    <row r="1" spans="1:26" ht="12.75" customHeight="1">
      <c r="A1" s="10">
        <v>1</v>
      </c>
      <c r="B1" s="10">
        <f t="shared" ref="B1:D1" si="0">A1+1</f>
        <v>2</v>
      </c>
      <c r="C1" s="10">
        <f t="shared" si="0"/>
        <v>3</v>
      </c>
      <c r="D1" s="10">
        <f t="shared" si="0"/>
        <v>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>
      <c r="A2" s="10"/>
      <c r="B2" s="10"/>
      <c r="C2" s="10"/>
      <c r="D2" s="10">
        <v>15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.75" customHeight="1">
      <c r="A3" s="10"/>
      <c r="B3" s="10"/>
      <c r="C3" s="10"/>
      <c r="D3" s="130">
        <v>43537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 customHeight="1">
      <c r="A4" s="10"/>
      <c r="B4" s="10"/>
      <c r="C4" s="10"/>
      <c r="D4" s="21">
        <v>43466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10"/>
      <c r="B5" s="10"/>
      <c r="C5" s="10"/>
      <c r="D5" s="10">
        <v>17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 customHeight="1">
      <c r="A6" s="10" t="s">
        <v>76</v>
      </c>
      <c r="B6" s="10" t="s">
        <v>77</v>
      </c>
      <c r="C6" s="10" t="s">
        <v>78</v>
      </c>
      <c r="D6" s="10">
        <v>2019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>
      <c r="A7" s="10" t="str">
        <f t="shared" ref="A7:A533" si="1">IF(LEN(C7)=1,B7&amp;"0"&amp;C7,B7&amp;C7)</f>
        <v>1a00</v>
      </c>
      <c r="B7" s="10" t="s">
        <v>0</v>
      </c>
      <c r="C7" s="10">
        <v>0</v>
      </c>
      <c r="D7" s="101">
        <v>1560800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>
      <c r="A8" s="10" t="str">
        <f t="shared" si="1"/>
        <v>1a01</v>
      </c>
      <c r="B8" s="10" t="s">
        <v>0</v>
      </c>
      <c r="C8" s="10">
        <v>1</v>
      </c>
      <c r="D8" s="111">
        <f>D7</f>
        <v>1560800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>
      <c r="A9" s="10" t="str">
        <f t="shared" si="1"/>
        <v>1a02</v>
      </c>
      <c r="B9" s="10" t="s">
        <v>0</v>
      </c>
      <c r="C9" s="10">
        <v>2</v>
      </c>
      <c r="D9" s="111">
        <v>1610000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customHeight="1">
      <c r="A10" s="10" t="str">
        <f t="shared" si="1"/>
        <v>1a03</v>
      </c>
      <c r="B10" s="10" t="s">
        <v>0</v>
      </c>
      <c r="C10" s="10">
        <v>3</v>
      </c>
      <c r="D10" s="111">
        <f>D9</f>
        <v>1610000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>
      <c r="A11" s="10" t="str">
        <f t="shared" si="1"/>
        <v>1a04</v>
      </c>
      <c r="B11" s="10" t="s">
        <v>0</v>
      </c>
      <c r="C11" s="10">
        <v>4</v>
      </c>
      <c r="D11" s="111">
        <v>1660700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customHeight="1">
      <c r="A12" s="10" t="str">
        <f t="shared" si="1"/>
        <v>1a05</v>
      </c>
      <c r="B12" s="10" t="s">
        <v>0</v>
      </c>
      <c r="C12" s="10">
        <v>5</v>
      </c>
      <c r="D12" s="111">
        <f>D11</f>
        <v>1660700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customHeight="1">
      <c r="A13" s="10" t="str">
        <f t="shared" si="1"/>
        <v>1a06</v>
      </c>
      <c r="B13" s="10" t="s">
        <v>0</v>
      </c>
      <c r="C13" s="10">
        <v>6</v>
      </c>
      <c r="D13" s="111">
        <v>1713000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customHeight="1">
      <c r="A14" s="10" t="str">
        <f t="shared" si="1"/>
        <v>1a07</v>
      </c>
      <c r="B14" s="10" t="s">
        <v>0</v>
      </c>
      <c r="C14" s="10">
        <v>7</v>
      </c>
      <c r="D14" s="111">
        <f>D13</f>
        <v>1713000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customHeight="1">
      <c r="A15" s="10" t="str">
        <f t="shared" si="1"/>
        <v>1a08</v>
      </c>
      <c r="B15" s="10" t="s">
        <v>0</v>
      </c>
      <c r="C15" s="10">
        <v>8</v>
      </c>
      <c r="D15" s="111">
        <v>1766900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>
      <c r="A16" s="10" t="str">
        <f t="shared" si="1"/>
        <v>1a09</v>
      </c>
      <c r="B16" s="10" t="s">
        <v>0</v>
      </c>
      <c r="C16" s="10">
        <v>9</v>
      </c>
      <c r="D16" s="111">
        <f>D15</f>
        <v>1766900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>
      <c r="A17" s="10" t="str">
        <f t="shared" si="1"/>
        <v>1a10</v>
      </c>
      <c r="B17" s="10" t="s">
        <v>0</v>
      </c>
      <c r="C17" s="10">
        <v>10</v>
      </c>
      <c r="D17" s="111">
        <v>1822600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>
      <c r="A18" s="10" t="str">
        <f t="shared" si="1"/>
        <v>1a11</v>
      </c>
      <c r="B18" s="10" t="s">
        <v>0</v>
      </c>
      <c r="C18" s="10">
        <v>11</v>
      </c>
      <c r="D18" s="111">
        <f>D17</f>
        <v>1822600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>
      <c r="A19" s="10" t="str">
        <f t="shared" si="1"/>
        <v>1a12</v>
      </c>
      <c r="B19" s="10" t="s">
        <v>0</v>
      </c>
      <c r="C19" s="10">
        <v>12</v>
      </c>
      <c r="D19" s="111">
        <v>1880000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>
      <c r="A20" s="10" t="str">
        <f t="shared" si="1"/>
        <v>1a13</v>
      </c>
      <c r="B20" s="10" t="s">
        <v>0</v>
      </c>
      <c r="C20" s="10">
        <v>13</v>
      </c>
      <c r="D20" s="111">
        <f>D19</f>
        <v>1880000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>
      <c r="A21" s="10" t="str">
        <f t="shared" si="1"/>
        <v>1a14</v>
      </c>
      <c r="B21" s="10" t="s">
        <v>0</v>
      </c>
      <c r="C21" s="10">
        <v>14</v>
      </c>
      <c r="D21" s="111">
        <v>1939200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>
      <c r="A22" s="10" t="str">
        <f t="shared" si="1"/>
        <v>1a15</v>
      </c>
      <c r="B22" s="10" t="s">
        <v>0</v>
      </c>
      <c r="C22" s="10">
        <v>15</v>
      </c>
      <c r="D22" s="111">
        <f>D21</f>
        <v>1939200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>
      <c r="A23" s="10" t="str">
        <f t="shared" si="1"/>
        <v>1a16</v>
      </c>
      <c r="B23" s="10" t="s">
        <v>0</v>
      </c>
      <c r="C23" s="10">
        <v>16</v>
      </c>
      <c r="D23" s="111">
        <v>2000300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>
      <c r="A24" s="10" t="str">
        <f t="shared" si="1"/>
        <v>1a17</v>
      </c>
      <c r="B24" s="10" t="s">
        <v>0</v>
      </c>
      <c r="C24" s="10">
        <v>17</v>
      </c>
      <c r="D24" s="111">
        <f>D23</f>
        <v>2000300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>
      <c r="A25" s="10" t="str">
        <f t="shared" si="1"/>
        <v>1a18</v>
      </c>
      <c r="B25" s="10" t="s">
        <v>0</v>
      </c>
      <c r="C25" s="10">
        <v>18</v>
      </c>
      <c r="D25" s="111">
        <v>2063300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>
      <c r="A26" s="10" t="str">
        <f t="shared" si="1"/>
        <v>1a19</v>
      </c>
      <c r="B26" s="10" t="s">
        <v>0</v>
      </c>
      <c r="C26" s="10">
        <v>19</v>
      </c>
      <c r="D26" s="111">
        <f>D25</f>
        <v>2063300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>
      <c r="A27" s="10" t="str">
        <f t="shared" si="1"/>
        <v>1a20</v>
      </c>
      <c r="B27" s="10" t="s">
        <v>0</v>
      </c>
      <c r="C27" s="10">
        <v>20</v>
      </c>
      <c r="D27" s="111">
        <v>2128300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>
      <c r="A28" s="10" t="str">
        <f t="shared" si="1"/>
        <v>1a21</v>
      </c>
      <c r="B28" s="10" t="s">
        <v>0</v>
      </c>
      <c r="C28" s="10">
        <v>21</v>
      </c>
      <c r="D28" s="111">
        <f>D27</f>
        <v>2128300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>
      <c r="A29" s="10" t="str">
        <f t="shared" si="1"/>
        <v>1a22</v>
      </c>
      <c r="B29" s="10" t="s">
        <v>0</v>
      </c>
      <c r="C29" s="10">
        <v>22</v>
      </c>
      <c r="D29" s="111">
        <v>2195300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>
      <c r="A30" s="10" t="str">
        <f t="shared" si="1"/>
        <v>1a23</v>
      </c>
      <c r="B30" s="10" t="s">
        <v>0</v>
      </c>
      <c r="C30" s="10">
        <v>23</v>
      </c>
      <c r="D30" s="111">
        <f>D29</f>
        <v>2195300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>
      <c r="A31" s="10" t="str">
        <f t="shared" si="1"/>
        <v>1a24</v>
      </c>
      <c r="B31" s="10" t="s">
        <v>0</v>
      </c>
      <c r="C31" s="10">
        <v>24</v>
      </c>
      <c r="D31" s="111">
        <v>2264400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>
      <c r="A32" s="10" t="str">
        <f t="shared" si="1"/>
        <v>1a25</v>
      </c>
      <c r="B32" s="10" t="s">
        <v>0</v>
      </c>
      <c r="C32" s="10">
        <v>25</v>
      </c>
      <c r="D32" s="111">
        <f>D31</f>
        <v>2264400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>
      <c r="A33" s="10" t="str">
        <f t="shared" si="1"/>
        <v>1a26</v>
      </c>
      <c r="B33" s="10" t="s">
        <v>0</v>
      </c>
      <c r="C33" s="10">
        <v>26</v>
      </c>
      <c r="D33" s="111">
        <v>2335800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>
      <c r="A34" s="10" t="str">
        <f t="shared" si="1"/>
        <v>1a27</v>
      </c>
      <c r="B34" s="10" t="s">
        <v>0</v>
      </c>
      <c r="C34" s="10">
        <v>27</v>
      </c>
      <c r="D34" s="118">
        <f>D33</f>
        <v>2335800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>
      <c r="A35" s="10" t="str">
        <f t="shared" si="1"/>
        <v>1b03</v>
      </c>
      <c r="B35" s="10" t="s">
        <v>3</v>
      </c>
      <c r="C35" s="10">
        <v>3</v>
      </c>
      <c r="D35" s="112">
        <v>1704500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>
      <c r="A36" s="10" t="str">
        <f t="shared" si="1"/>
        <v>1b04</v>
      </c>
      <c r="B36" s="10" t="s">
        <v>3</v>
      </c>
      <c r="C36" s="10">
        <v>4</v>
      </c>
      <c r="D36" s="112">
        <f>D35</f>
        <v>1704500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>
      <c r="A37" s="10" t="str">
        <f t="shared" si="1"/>
        <v>1b05</v>
      </c>
      <c r="B37" s="10" t="s">
        <v>3</v>
      </c>
      <c r="C37" s="10">
        <v>5</v>
      </c>
      <c r="D37" s="112">
        <v>1758200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>
      <c r="A38" s="10" t="str">
        <f t="shared" si="1"/>
        <v>1b06</v>
      </c>
      <c r="B38" s="10" t="s">
        <v>3</v>
      </c>
      <c r="C38" s="10">
        <v>6</v>
      </c>
      <c r="D38" s="112">
        <f>D37</f>
        <v>1758200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>
      <c r="A39" s="10" t="str">
        <f t="shared" si="1"/>
        <v>1b07</v>
      </c>
      <c r="B39" s="10" t="s">
        <v>3</v>
      </c>
      <c r="C39" s="10">
        <v>7</v>
      </c>
      <c r="D39" s="112">
        <v>1813600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>
      <c r="A40" s="10" t="str">
        <f t="shared" si="1"/>
        <v>1b08</v>
      </c>
      <c r="B40" s="10" t="s">
        <v>3</v>
      </c>
      <c r="C40" s="10">
        <v>8</v>
      </c>
      <c r="D40" s="112">
        <f>D39</f>
        <v>1813600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>
      <c r="A41" s="10" t="str">
        <f t="shared" si="1"/>
        <v>1b09</v>
      </c>
      <c r="B41" s="10" t="s">
        <v>3</v>
      </c>
      <c r="C41" s="10">
        <v>9</v>
      </c>
      <c r="D41" s="112">
        <v>1870700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>
      <c r="A42" s="10" t="str">
        <f t="shared" si="1"/>
        <v>1b10</v>
      </c>
      <c r="B42" s="10" t="s">
        <v>3</v>
      </c>
      <c r="C42" s="10">
        <v>10</v>
      </c>
      <c r="D42" s="112">
        <f>D41</f>
        <v>1870700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>
      <c r="A43" s="10" t="str">
        <f t="shared" si="1"/>
        <v>1b11</v>
      </c>
      <c r="B43" s="10" t="s">
        <v>3</v>
      </c>
      <c r="C43" s="10">
        <v>11</v>
      </c>
      <c r="D43" s="112">
        <v>1929600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>
      <c r="A44" s="10" t="str">
        <f t="shared" si="1"/>
        <v>1b12</v>
      </c>
      <c r="B44" s="10" t="s">
        <v>3</v>
      </c>
      <c r="C44" s="10">
        <v>12</v>
      </c>
      <c r="D44" s="112">
        <f>D43</f>
        <v>1929600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>
      <c r="A45" s="10" t="str">
        <f t="shared" si="1"/>
        <v>1b13</v>
      </c>
      <c r="B45" s="10" t="s">
        <v>3</v>
      </c>
      <c r="C45" s="10">
        <v>13</v>
      </c>
      <c r="D45" s="112">
        <v>1990400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>
      <c r="A46" s="10" t="str">
        <f t="shared" si="1"/>
        <v>1b14</v>
      </c>
      <c r="B46" s="10" t="s">
        <v>3</v>
      </c>
      <c r="C46" s="10">
        <v>14</v>
      </c>
      <c r="D46" s="112">
        <f>D45</f>
        <v>1990400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>
      <c r="A47" s="10" t="str">
        <f t="shared" si="1"/>
        <v>1b15</v>
      </c>
      <c r="B47" s="10" t="s">
        <v>3</v>
      </c>
      <c r="C47" s="10">
        <v>15</v>
      </c>
      <c r="D47" s="112">
        <v>2053100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>
      <c r="A48" s="10" t="str">
        <f t="shared" si="1"/>
        <v>1b16</v>
      </c>
      <c r="B48" s="10" t="s">
        <v>3</v>
      </c>
      <c r="C48" s="10">
        <v>16</v>
      </c>
      <c r="D48" s="112">
        <f>D47</f>
        <v>2053100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>
      <c r="A49" s="10" t="str">
        <f t="shared" si="1"/>
        <v>1b17</v>
      </c>
      <c r="B49" s="10" t="s">
        <v>3</v>
      </c>
      <c r="C49" s="10">
        <v>17</v>
      </c>
      <c r="D49" s="112">
        <v>2117700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>
      <c r="A50" s="10" t="str">
        <f t="shared" si="1"/>
        <v>1b18</v>
      </c>
      <c r="B50" s="10" t="s">
        <v>3</v>
      </c>
      <c r="C50" s="10">
        <v>18</v>
      </c>
      <c r="D50" s="112">
        <f>D49</f>
        <v>2117700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>
      <c r="A51" s="10" t="str">
        <f t="shared" si="1"/>
        <v>1b19</v>
      </c>
      <c r="B51" s="10" t="s">
        <v>3</v>
      </c>
      <c r="C51" s="10">
        <v>19</v>
      </c>
      <c r="D51" s="112">
        <v>2184400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>
      <c r="A52" s="10" t="str">
        <f t="shared" si="1"/>
        <v>1b20</v>
      </c>
      <c r="B52" s="10" t="s">
        <v>3</v>
      </c>
      <c r="C52" s="10">
        <v>20</v>
      </c>
      <c r="D52" s="112">
        <f>D51</f>
        <v>2184400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>
      <c r="A53" s="10" t="str">
        <f t="shared" si="1"/>
        <v>1b21</v>
      </c>
      <c r="B53" s="10" t="s">
        <v>3</v>
      </c>
      <c r="C53" s="10">
        <v>21</v>
      </c>
      <c r="D53" s="112">
        <v>2253200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>
      <c r="A54" s="10" t="str">
        <f t="shared" si="1"/>
        <v>1b22</v>
      </c>
      <c r="B54" s="10" t="s">
        <v>3</v>
      </c>
      <c r="C54" s="10">
        <v>22</v>
      </c>
      <c r="D54" s="112">
        <f>D53</f>
        <v>2253200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>
      <c r="A55" s="10" t="str">
        <f t="shared" si="1"/>
        <v>1b23</v>
      </c>
      <c r="B55" s="10" t="s">
        <v>3</v>
      </c>
      <c r="C55" s="10">
        <v>23</v>
      </c>
      <c r="D55" s="112">
        <v>2324200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>
      <c r="A56" s="10" t="str">
        <f t="shared" si="1"/>
        <v>1b24</v>
      </c>
      <c r="B56" s="10" t="s">
        <v>3</v>
      </c>
      <c r="C56" s="10">
        <v>24</v>
      </c>
      <c r="D56" s="112">
        <f>D55</f>
        <v>2324200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>
      <c r="A57" s="10" t="str">
        <f t="shared" si="1"/>
        <v>1b25</v>
      </c>
      <c r="B57" s="10" t="s">
        <v>3</v>
      </c>
      <c r="C57" s="10">
        <v>25</v>
      </c>
      <c r="D57" s="112">
        <v>2397400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>
      <c r="A58" s="10" t="str">
        <f t="shared" si="1"/>
        <v>1b26</v>
      </c>
      <c r="B58" s="10" t="s">
        <v>3</v>
      </c>
      <c r="C58" s="10">
        <v>26</v>
      </c>
      <c r="D58" s="112">
        <f>D57</f>
        <v>2397400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>
      <c r="A59" s="10" t="str">
        <f t="shared" si="1"/>
        <v>1b27</v>
      </c>
      <c r="B59" s="10" t="s">
        <v>3</v>
      </c>
      <c r="C59" s="10">
        <v>27</v>
      </c>
      <c r="D59" s="112">
        <v>2472900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>
      <c r="A60" s="10" t="str">
        <f t="shared" si="1"/>
        <v>1c03</v>
      </c>
      <c r="B60" s="10" t="s">
        <v>6</v>
      </c>
      <c r="C60" s="10">
        <v>3</v>
      </c>
      <c r="D60" s="112">
        <v>1776600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>
      <c r="A61" s="10" t="str">
        <f t="shared" si="1"/>
        <v>1c04</v>
      </c>
      <c r="B61" s="10" t="s">
        <v>6</v>
      </c>
      <c r="C61" s="10">
        <v>4</v>
      </c>
      <c r="D61" s="112">
        <f>D60</f>
        <v>1776600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>
      <c r="A62" s="10" t="str">
        <f t="shared" si="1"/>
        <v>1c05</v>
      </c>
      <c r="B62" s="10" t="s">
        <v>6</v>
      </c>
      <c r="C62" s="10">
        <v>5</v>
      </c>
      <c r="D62" s="112">
        <v>1832600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>
      <c r="A63" s="10" t="str">
        <f t="shared" si="1"/>
        <v>1c06</v>
      </c>
      <c r="B63" s="10" t="s">
        <v>6</v>
      </c>
      <c r="C63" s="10">
        <v>6</v>
      </c>
      <c r="D63" s="112">
        <f>D62</f>
        <v>1832600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>
      <c r="A64" s="10" t="str">
        <f t="shared" si="1"/>
        <v>1c07</v>
      </c>
      <c r="B64" s="10" t="s">
        <v>6</v>
      </c>
      <c r="C64" s="10">
        <v>7</v>
      </c>
      <c r="D64" s="112">
        <v>1890300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>
      <c r="A65" s="10" t="str">
        <f t="shared" si="1"/>
        <v>1c08</v>
      </c>
      <c r="B65" s="10" t="s">
        <v>6</v>
      </c>
      <c r="C65" s="10">
        <v>8</v>
      </c>
      <c r="D65" s="112">
        <f>D64</f>
        <v>1890300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>
      <c r="A66" s="10" t="str">
        <f t="shared" si="1"/>
        <v>1c09</v>
      </c>
      <c r="B66" s="10" t="s">
        <v>6</v>
      </c>
      <c r="C66" s="10">
        <v>9</v>
      </c>
      <c r="D66" s="112">
        <v>1949800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>
      <c r="A67" s="10" t="str">
        <f t="shared" si="1"/>
        <v>1c10</v>
      </c>
      <c r="B67" s="10" t="s">
        <v>6</v>
      </c>
      <c r="C67" s="10">
        <v>10</v>
      </c>
      <c r="D67" s="112">
        <f>D66</f>
        <v>1949800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>
      <c r="A68" s="10" t="str">
        <f t="shared" si="1"/>
        <v>1c11</v>
      </c>
      <c r="B68" s="10" t="s">
        <v>6</v>
      </c>
      <c r="C68" s="10">
        <v>11</v>
      </c>
      <c r="D68" s="112">
        <v>2011200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>
      <c r="A69" s="10" t="str">
        <f t="shared" si="1"/>
        <v>1c12</v>
      </c>
      <c r="B69" s="10" t="s">
        <v>6</v>
      </c>
      <c r="C69" s="10">
        <v>12</v>
      </c>
      <c r="D69" s="112">
        <f>D68</f>
        <v>2011200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>
      <c r="A70" s="10" t="str">
        <f t="shared" si="1"/>
        <v>1c13</v>
      </c>
      <c r="B70" s="10" t="s">
        <v>6</v>
      </c>
      <c r="C70" s="10">
        <v>13</v>
      </c>
      <c r="D70" s="112">
        <v>2074600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>
      <c r="A71" s="10" t="str">
        <f t="shared" si="1"/>
        <v>1c14</v>
      </c>
      <c r="B71" s="10" t="s">
        <v>6</v>
      </c>
      <c r="C71" s="10">
        <v>14</v>
      </c>
      <c r="D71" s="112">
        <f>D70</f>
        <v>2074600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>
      <c r="A72" s="10" t="str">
        <f t="shared" si="1"/>
        <v>1c15</v>
      </c>
      <c r="B72" s="10" t="s">
        <v>6</v>
      </c>
      <c r="C72" s="10">
        <v>15</v>
      </c>
      <c r="D72" s="112">
        <v>2139900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>
      <c r="A73" s="10" t="str">
        <f t="shared" si="1"/>
        <v>1c16</v>
      </c>
      <c r="B73" s="10" t="s">
        <v>6</v>
      </c>
      <c r="C73" s="10">
        <v>16</v>
      </c>
      <c r="D73" s="112">
        <f>D72</f>
        <v>2139900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>
      <c r="A74" s="10" t="str">
        <f t="shared" si="1"/>
        <v>1c17</v>
      </c>
      <c r="B74" s="10" t="s">
        <v>6</v>
      </c>
      <c r="C74" s="10">
        <v>17</v>
      </c>
      <c r="D74" s="112">
        <v>2207300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>
      <c r="A75" s="10" t="str">
        <f t="shared" si="1"/>
        <v>1c18</v>
      </c>
      <c r="B75" s="10" t="s">
        <v>6</v>
      </c>
      <c r="C75" s="10">
        <v>18</v>
      </c>
      <c r="D75" s="112">
        <f>D74</f>
        <v>2207300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>
      <c r="A76" s="10" t="str">
        <f t="shared" si="1"/>
        <v>1c19</v>
      </c>
      <c r="B76" s="10" t="s">
        <v>6</v>
      </c>
      <c r="C76" s="10">
        <v>19</v>
      </c>
      <c r="D76" s="112">
        <v>2276800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>
      <c r="A77" s="10" t="str">
        <f t="shared" si="1"/>
        <v>1c20</v>
      </c>
      <c r="B77" s="10" t="s">
        <v>6</v>
      </c>
      <c r="C77" s="10">
        <v>20</v>
      </c>
      <c r="D77" s="112">
        <f>D76</f>
        <v>2276800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>
      <c r="A78" s="10" t="str">
        <f t="shared" si="1"/>
        <v>1c21</v>
      </c>
      <c r="B78" s="10" t="s">
        <v>6</v>
      </c>
      <c r="C78" s="10">
        <v>21</v>
      </c>
      <c r="D78" s="112">
        <v>2348500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>
      <c r="A79" s="10" t="str">
        <f t="shared" si="1"/>
        <v>1c22</v>
      </c>
      <c r="B79" s="10" t="s">
        <v>6</v>
      </c>
      <c r="C79" s="10">
        <v>22</v>
      </c>
      <c r="D79" s="112">
        <f>D78</f>
        <v>2348500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>
      <c r="A80" s="10" t="str">
        <f t="shared" si="1"/>
        <v>1c23</v>
      </c>
      <c r="B80" s="10" t="s">
        <v>6</v>
      </c>
      <c r="C80" s="10">
        <v>23</v>
      </c>
      <c r="D80" s="112">
        <v>2422500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>
      <c r="A81" s="10" t="str">
        <f t="shared" si="1"/>
        <v>1c24</v>
      </c>
      <c r="B81" s="10" t="s">
        <v>6</v>
      </c>
      <c r="C81" s="10">
        <v>24</v>
      </c>
      <c r="D81" s="112">
        <f>D80</f>
        <v>2422500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>
      <c r="A82" s="10" t="str">
        <f t="shared" si="1"/>
        <v>1c25</v>
      </c>
      <c r="B82" s="10" t="s">
        <v>6</v>
      </c>
      <c r="C82" s="10">
        <v>25</v>
      </c>
      <c r="D82" s="112">
        <v>2498800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>
      <c r="A83" s="10" t="str">
        <f t="shared" si="1"/>
        <v>1c26</v>
      </c>
      <c r="B83" s="10" t="s">
        <v>6</v>
      </c>
      <c r="C83" s="10">
        <v>26</v>
      </c>
      <c r="D83" s="112">
        <f>D82</f>
        <v>2498800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>
      <c r="A84" s="10" t="str">
        <f t="shared" si="1"/>
        <v>1c27</v>
      </c>
      <c r="B84" s="10" t="s">
        <v>6</v>
      </c>
      <c r="C84" s="10">
        <v>27</v>
      </c>
      <c r="D84" s="112">
        <v>2577500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>
      <c r="A85" s="10" t="str">
        <f t="shared" si="1"/>
        <v>1d03</v>
      </c>
      <c r="B85" s="10" t="s">
        <v>9</v>
      </c>
      <c r="C85" s="10">
        <v>3</v>
      </c>
      <c r="D85" s="113">
        <v>1851800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>
      <c r="A86" s="10" t="str">
        <f t="shared" si="1"/>
        <v>1d04</v>
      </c>
      <c r="B86" s="10" t="s">
        <v>9</v>
      </c>
      <c r="C86" s="10">
        <v>4</v>
      </c>
      <c r="D86" s="113">
        <f>D85</f>
        <v>1851800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>
      <c r="A87" s="10" t="str">
        <f t="shared" si="1"/>
        <v>1d05</v>
      </c>
      <c r="B87" s="10" t="s">
        <v>9</v>
      </c>
      <c r="C87" s="10">
        <v>5</v>
      </c>
      <c r="D87" s="113">
        <v>1910100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>
      <c r="A88" s="10" t="str">
        <f t="shared" si="1"/>
        <v>1d06</v>
      </c>
      <c r="B88" s="10" t="s">
        <v>9</v>
      </c>
      <c r="C88" s="10">
        <v>6</v>
      </c>
      <c r="D88" s="113">
        <f>D87</f>
        <v>1910100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>
      <c r="A89" s="10" t="str">
        <f t="shared" si="1"/>
        <v>1d07</v>
      </c>
      <c r="B89" s="10" t="s">
        <v>9</v>
      </c>
      <c r="C89" s="10">
        <v>7</v>
      </c>
      <c r="D89" s="113">
        <v>1970200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>
      <c r="A90" s="10" t="str">
        <f t="shared" si="1"/>
        <v>1d08</v>
      </c>
      <c r="B90" s="10" t="s">
        <v>9</v>
      </c>
      <c r="C90" s="10">
        <v>8</v>
      </c>
      <c r="D90" s="113">
        <f>D89</f>
        <v>1970200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>
      <c r="A91" s="10" t="str">
        <f t="shared" si="1"/>
        <v>1d09</v>
      </c>
      <c r="B91" s="10" t="s">
        <v>9</v>
      </c>
      <c r="C91" s="10">
        <v>9</v>
      </c>
      <c r="D91" s="113">
        <v>2032300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>
      <c r="A92" s="10" t="str">
        <f t="shared" si="1"/>
        <v>1d10</v>
      </c>
      <c r="B92" s="10" t="s">
        <v>9</v>
      </c>
      <c r="C92" s="10">
        <v>10</v>
      </c>
      <c r="D92" s="113">
        <f>D91</f>
        <v>2032300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>
      <c r="A93" s="10" t="str">
        <f t="shared" si="1"/>
        <v>1d11</v>
      </c>
      <c r="B93" s="10" t="s">
        <v>9</v>
      </c>
      <c r="C93" s="10">
        <v>11</v>
      </c>
      <c r="D93" s="113">
        <v>2096300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>
      <c r="A94" s="10" t="str">
        <f t="shared" si="1"/>
        <v>1d12</v>
      </c>
      <c r="B94" s="10" t="s">
        <v>9</v>
      </c>
      <c r="C94" s="10">
        <v>12</v>
      </c>
      <c r="D94" s="113">
        <f>D93</f>
        <v>2096300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>
      <c r="A95" s="10" t="str">
        <f t="shared" si="1"/>
        <v>1d13</v>
      </c>
      <c r="B95" s="10" t="s">
        <v>9</v>
      </c>
      <c r="C95" s="10">
        <v>13</v>
      </c>
      <c r="D95" s="113">
        <v>2162300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>
      <c r="A96" s="10" t="str">
        <f t="shared" si="1"/>
        <v>1d14</v>
      </c>
      <c r="B96" s="10" t="s">
        <v>9</v>
      </c>
      <c r="C96" s="10">
        <v>14</v>
      </c>
      <c r="D96" s="113">
        <f>D95</f>
        <v>2162300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>
      <c r="A97" s="10" t="str">
        <f t="shared" si="1"/>
        <v>1d15</v>
      </c>
      <c r="B97" s="10" t="s">
        <v>9</v>
      </c>
      <c r="C97" s="10">
        <v>15</v>
      </c>
      <c r="D97" s="113">
        <v>2230400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>
      <c r="A98" s="10" t="str">
        <f t="shared" si="1"/>
        <v>1d16</v>
      </c>
      <c r="B98" s="10" t="s">
        <v>9</v>
      </c>
      <c r="C98" s="10">
        <v>16</v>
      </c>
      <c r="D98" s="113">
        <f>D97</f>
        <v>2230400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>
      <c r="A99" s="10" t="str">
        <f t="shared" si="1"/>
        <v>1d17</v>
      </c>
      <c r="B99" s="10" t="s">
        <v>9</v>
      </c>
      <c r="C99" s="10">
        <v>17</v>
      </c>
      <c r="D99" s="113">
        <v>2300700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>
      <c r="A100" s="10" t="str">
        <f t="shared" si="1"/>
        <v>1d18</v>
      </c>
      <c r="B100" s="10" t="s">
        <v>9</v>
      </c>
      <c r="C100" s="10">
        <v>18</v>
      </c>
      <c r="D100" s="113">
        <f>D99</f>
        <v>2300700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>
      <c r="A101" s="10" t="str">
        <f t="shared" si="1"/>
        <v>1d19</v>
      </c>
      <c r="B101" s="10" t="s">
        <v>9</v>
      </c>
      <c r="C101" s="10">
        <v>19</v>
      </c>
      <c r="D101" s="113">
        <v>2373100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>
      <c r="A102" s="10" t="str">
        <f t="shared" si="1"/>
        <v>1d20</v>
      </c>
      <c r="B102" s="10" t="s">
        <v>9</v>
      </c>
      <c r="C102" s="10">
        <v>20</v>
      </c>
      <c r="D102" s="113">
        <f>D101</f>
        <v>2373100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>
      <c r="A103" s="10" t="str">
        <f t="shared" si="1"/>
        <v>1d21</v>
      </c>
      <c r="B103" s="10" t="s">
        <v>9</v>
      </c>
      <c r="C103" s="10">
        <v>21</v>
      </c>
      <c r="D103" s="113">
        <v>2447900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>
      <c r="A104" s="10" t="str">
        <f t="shared" si="1"/>
        <v>1d22</v>
      </c>
      <c r="B104" s="10" t="s">
        <v>9</v>
      </c>
      <c r="C104" s="10">
        <v>22</v>
      </c>
      <c r="D104" s="113">
        <f>D103</f>
        <v>2447900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>
      <c r="A105" s="10" t="str">
        <f t="shared" si="1"/>
        <v>1d23</v>
      </c>
      <c r="B105" s="10" t="s">
        <v>9</v>
      </c>
      <c r="C105" s="10">
        <v>23</v>
      </c>
      <c r="D105" s="113">
        <v>2525000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>
      <c r="A106" s="10" t="str">
        <f t="shared" si="1"/>
        <v>1d24</v>
      </c>
      <c r="B106" s="10" t="s">
        <v>9</v>
      </c>
      <c r="C106" s="10">
        <v>24</v>
      </c>
      <c r="D106" s="113">
        <f>D105</f>
        <v>2525000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>
      <c r="A107" s="10" t="str">
        <f t="shared" si="1"/>
        <v>1d25</v>
      </c>
      <c r="B107" s="10" t="s">
        <v>9</v>
      </c>
      <c r="C107" s="10">
        <v>25</v>
      </c>
      <c r="D107" s="113">
        <v>2604500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>
      <c r="A108" s="10" t="str">
        <f t="shared" si="1"/>
        <v>1d26</v>
      </c>
      <c r="B108" s="10" t="s">
        <v>9</v>
      </c>
      <c r="C108" s="10">
        <v>26</v>
      </c>
      <c r="D108" s="113">
        <f>D107</f>
        <v>2604500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>
      <c r="A109" s="10" t="str">
        <f t="shared" si="1"/>
        <v>1d27</v>
      </c>
      <c r="B109" s="10" t="s">
        <v>9</v>
      </c>
      <c r="C109" s="10">
        <v>27</v>
      </c>
      <c r="D109" s="113">
        <v>2686500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>
      <c r="A110" s="10" t="str">
        <f t="shared" si="1"/>
        <v>2a00</v>
      </c>
      <c r="B110" s="10" t="s">
        <v>12</v>
      </c>
      <c r="C110" s="10">
        <v>0</v>
      </c>
      <c r="D110" s="115">
        <v>2022200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>
      <c r="A111" s="10" t="str">
        <f t="shared" si="1"/>
        <v>2a01</v>
      </c>
      <c r="B111" s="10" t="s">
        <v>12</v>
      </c>
      <c r="C111" s="10">
        <v>1</v>
      </c>
      <c r="D111" s="115">
        <v>2054100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>
      <c r="A112" s="10" t="str">
        <f t="shared" si="1"/>
        <v>2a02</v>
      </c>
      <c r="B112" s="10" t="s">
        <v>12</v>
      </c>
      <c r="C112" s="10">
        <v>2</v>
      </c>
      <c r="D112" s="115">
        <f>D111</f>
        <v>2054100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>
      <c r="A113" s="10" t="str">
        <f t="shared" si="1"/>
        <v>2a03</v>
      </c>
      <c r="B113" s="10" t="s">
        <v>12</v>
      </c>
      <c r="C113" s="10">
        <v>3</v>
      </c>
      <c r="D113" s="115">
        <v>2118800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>
      <c r="A114" s="10" t="str">
        <f t="shared" si="1"/>
        <v>2a04</v>
      </c>
      <c r="B114" s="10" t="s">
        <v>12</v>
      </c>
      <c r="C114" s="10">
        <v>4</v>
      </c>
      <c r="D114" s="115">
        <f>D113</f>
        <v>2118800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>
      <c r="A115" s="10" t="str">
        <f t="shared" si="1"/>
        <v>2a05</v>
      </c>
      <c r="B115" s="10" t="s">
        <v>12</v>
      </c>
      <c r="C115" s="10">
        <v>5</v>
      </c>
      <c r="D115" s="115">
        <v>2185500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>
      <c r="A116" s="10" t="str">
        <f t="shared" si="1"/>
        <v>2a06</v>
      </c>
      <c r="B116" s="10" t="s">
        <v>12</v>
      </c>
      <c r="C116" s="10">
        <v>6</v>
      </c>
      <c r="D116" s="115">
        <f>D115</f>
        <v>2185500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>
      <c r="A117" s="10" t="str">
        <f t="shared" si="1"/>
        <v>2a07</v>
      </c>
      <c r="B117" s="10" t="s">
        <v>12</v>
      </c>
      <c r="C117" s="10">
        <v>7</v>
      </c>
      <c r="D117" s="115">
        <v>2254300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>
      <c r="A118" s="10" t="str">
        <f t="shared" si="1"/>
        <v>2a08</v>
      </c>
      <c r="B118" s="10" t="s">
        <v>12</v>
      </c>
      <c r="C118" s="10">
        <v>8</v>
      </c>
      <c r="D118" s="115">
        <f>D117</f>
        <v>2254300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>
      <c r="A119" s="10" t="str">
        <f t="shared" si="1"/>
        <v>2a09</v>
      </c>
      <c r="B119" s="10" t="s">
        <v>12</v>
      </c>
      <c r="C119" s="10">
        <v>9</v>
      </c>
      <c r="D119" s="115">
        <v>2325300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>
      <c r="A120" s="10" t="str">
        <f t="shared" si="1"/>
        <v>2a10</v>
      </c>
      <c r="B120" s="10" t="s">
        <v>12</v>
      </c>
      <c r="C120" s="10">
        <v>10</v>
      </c>
      <c r="D120" s="115">
        <f>D119</f>
        <v>2325300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>
      <c r="A121" s="10" t="str">
        <f t="shared" si="1"/>
        <v>2a11</v>
      </c>
      <c r="B121" s="10" t="s">
        <v>12</v>
      </c>
      <c r="C121" s="10">
        <v>11</v>
      </c>
      <c r="D121" s="115">
        <v>2398600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>
      <c r="A122" s="10" t="str">
        <f t="shared" si="1"/>
        <v>2a12</v>
      </c>
      <c r="B122" s="10" t="s">
        <v>12</v>
      </c>
      <c r="C122" s="10">
        <v>12</v>
      </c>
      <c r="D122" s="115">
        <f>D121</f>
        <v>2398600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>
      <c r="A123" s="10" t="str">
        <f t="shared" si="1"/>
        <v>2a13</v>
      </c>
      <c r="B123" s="10" t="s">
        <v>12</v>
      </c>
      <c r="C123" s="10">
        <v>13</v>
      </c>
      <c r="D123" s="115">
        <v>2474100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>
      <c r="A124" s="10" t="str">
        <f t="shared" si="1"/>
        <v>2a14</v>
      </c>
      <c r="B124" s="10" t="s">
        <v>12</v>
      </c>
      <c r="C124" s="10">
        <v>14</v>
      </c>
      <c r="D124" s="115">
        <f>D123</f>
        <v>2474100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>
      <c r="A125" s="10" t="str">
        <f t="shared" si="1"/>
        <v>2a15</v>
      </c>
      <c r="B125" s="10" t="s">
        <v>12</v>
      </c>
      <c r="C125" s="10">
        <v>15</v>
      </c>
      <c r="D125" s="115">
        <v>2552000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>
      <c r="A126" s="10" t="str">
        <f t="shared" si="1"/>
        <v>2a16</v>
      </c>
      <c r="B126" s="10" t="s">
        <v>12</v>
      </c>
      <c r="C126" s="10">
        <v>16</v>
      </c>
      <c r="D126" s="115">
        <f>D125</f>
        <v>2552000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>
      <c r="A127" s="10" t="str">
        <f t="shared" si="1"/>
        <v>2a17</v>
      </c>
      <c r="B127" s="10" t="s">
        <v>12</v>
      </c>
      <c r="C127" s="10">
        <v>17</v>
      </c>
      <c r="D127" s="115">
        <v>2632400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>
      <c r="A128" s="10" t="str">
        <f t="shared" si="1"/>
        <v>2a18</v>
      </c>
      <c r="B128" s="10" t="s">
        <v>12</v>
      </c>
      <c r="C128" s="10">
        <v>18</v>
      </c>
      <c r="D128" s="115">
        <f>D127</f>
        <v>2632400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>
      <c r="A129" s="10" t="str">
        <f t="shared" si="1"/>
        <v>2a19</v>
      </c>
      <c r="B129" s="10" t="s">
        <v>12</v>
      </c>
      <c r="C129" s="10">
        <v>19</v>
      </c>
      <c r="D129" s="115">
        <v>2715300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>
      <c r="A130" s="10" t="str">
        <f t="shared" si="1"/>
        <v>2a20</v>
      </c>
      <c r="B130" s="10" t="s">
        <v>12</v>
      </c>
      <c r="C130" s="10">
        <v>20</v>
      </c>
      <c r="D130" s="115">
        <f>D129</f>
        <v>2715300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>
      <c r="A131" s="10" t="str">
        <f t="shared" si="1"/>
        <v>2a21</v>
      </c>
      <c r="B131" s="10" t="s">
        <v>12</v>
      </c>
      <c r="C131" s="10">
        <v>21</v>
      </c>
      <c r="D131" s="115">
        <v>2800800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>
      <c r="A132" s="10" t="str">
        <f t="shared" si="1"/>
        <v>2a22</v>
      </c>
      <c r="B132" s="10" t="s">
        <v>12</v>
      </c>
      <c r="C132" s="10">
        <v>22</v>
      </c>
      <c r="D132" s="115">
        <f>D131</f>
        <v>2800800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>
      <c r="A133" s="10" t="str">
        <f t="shared" si="1"/>
        <v>2a23</v>
      </c>
      <c r="B133" s="10" t="s">
        <v>12</v>
      </c>
      <c r="C133" s="10">
        <v>23</v>
      </c>
      <c r="D133" s="115">
        <v>2889100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>
      <c r="A134" s="10" t="str">
        <f t="shared" si="1"/>
        <v>2a24</v>
      </c>
      <c r="B134" s="10" t="s">
        <v>12</v>
      </c>
      <c r="C134" s="10">
        <v>24</v>
      </c>
      <c r="D134" s="115">
        <f>D133</f>
        <v>2889100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>
      <c r="A135" s="10" t="str">
        <f t="shared" si="1"/>
        <v>2a25</v>
      </c>
      <c r="B135" s="10" t="s">
        <v>12</v>
      </c>
      <c r="C135" s="10">
        <v>25</v>
      </c>
      <c r="D135" s="115">
        <v>2980000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>
      <c r="A136" s="10" t="str">
        <f t="shared" si="1"/>
        <v>2a26</v>
      </c>
      <c r="B136" s="10" t="s">
        <v>12</v>
      </c>
      <c r="C136" s="10">
        <v>26</v>
      </c>
      <c r="D136" s="115">
        <f>D135</f>
        <v>2980000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>
      <c r="A137" s="10" t="str">
        <f t="shared" si="1"/>
        <v>2a27</v>
      </c>
      <c r="B137" s="10" t="s">
        <v>12</v>
      </c>
      <c r="C137" s="10">
        <v>27</v>
      </c>
      <c r="D137" s="115">
        <v>3073900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>
      <c r="A138" s="10" t="str">
        <f t="shared" si="1"/>
        <v>2a28</v>
      </c>
      <c r="B138" s="10" t="s">
        <v>12</v>
      </c>
      <c r="C138" s="10">
        <v>28</v>
      </c>
      <c r="D138" s="115">
        <f>D137</f>
        <v>3073900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>
      <c r="A139" s="10" t="str">
        <f t="shared" si="1"/>
        <v>2a29</v>
      </c>
      <c r="B139" s="10" t="s">
        <v>12</v>
      </c>
      <c r="C139" s="10">
        <v>29</v>
      </c>
      <c r="D139" s="115">
        <v>3170700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>
      <c r="A140" s="10" t="str">
        <f t="shared" si="1"/>
        <v>2a30</v>
      </c>
      <c r="B140" s="10" t="s">
        <v>12</v>
      </c>
      <c r="C140" s="10">
        <v>30</v>
      </c>
      <c r="D140" s="115">
        <f>D139</f>
        <v>3170700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>
      <c r="A141" s="10" t="str">
        <f t="shared" si="1"/>
        <v>2a31</v>
      </c>
      <c r="B141" s="10" t="s">
        <v>12</v>
      </c>
      <c r="C141" s="10">
        <v>31</v>
      </c>
      <c r="D141" s="115">
        <v>3270600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>
      <c r="A142" s="10" t="str">
        <f t="shared" si="1"/>
        <v>2a32</v>
      </c>
      <c r="B142" s="10" t="s">
        <v>12</v>
      </c>
      <c r="C142" s="10">
        <v>32</v>
      </c>
      <c r="D142" s="115">
        <f>D141</f>
        <v>3270600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>
      <c r="A143" s="10" t="str">
        <f t="shared" si="1"/>
        <v>2a33</v>
      </c>
      <c r="B143" s="10" t="s">
        <v>12</v>
      </c>
      <c r="C143" s="10">
        <v>33</v>
      </c>
      <c r="D143" s="115">
        <v>3373600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>
      <c r="A144" s="10" t="str">
        <f t="shared" si="1"/>
        <v>2b03</v>
      </c>
      <c r="B144" s="10" t="s">
        <v>15</v>
      </c>
      <c r="C144" s="10">
        <v>3</v>
      </c>
      <c r="D144" s="112">
        <v>2208400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>
      <c r="A145" s="10" t="str">
        <f t="shared" si="1"/>
        <v>2b04</v>
      </c>
      <c r="B145" s="10" t="s">
        <v>15</v>
      </c>
      <c r="C145" s="10">
        <v>4</v>
      </c>
      <c r="D145" s="112">
        <f>D144</f>
        <v>2208400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>
      <c r="A146" s="10" t="str">
        <f t="shared" si="1"/>
        <v>2b05</v>
      </c>
      <c r="B146" s="10" t="s">
        <v>15</v>
      </c>
      <c r="C146" s="10">
        <v>5</v>
      </c>
      <c r="D146" s="112">
        <v>2277900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>
      <c r="A147" s="10" t="str">
        <f t="shared" si="1"/>
        <v>2b06</v>
      </c>
      <c r="B147" s="10" t="s">
        <v>15</v>
      </c>
      <c r="C147" s="10">
        <v>6</v>
      </c>
      <c r="D147" s="112">
        <f>D146</f>
        <v>2277900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>
      <c r="A148" s="10" t="str">
        <f t="shared" si="1"/>
        <v>2b07</v>
      </c>
      <c r="B148" s="10" t="s">
        <v>15</v>
      </c>
      <c r="C148" s="10">
        <v>7</v>
      </c>
      <c r="D148" s="112">
        <v>2349700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>
      <c r="A149" s="10" t="str">
        <f t="shared" si="1"/>
        <v>2b08</v>
      </c>
      <c r="B149" s="10" t="s">
        <v>15</v>
      </c>
      <c r="C149" s="10">
        <v>8</v>
      </c>
      <c r="D149" s="112">
        <f>D148</f>
        <v>2349700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>
      <c r="A150" s="10" t="str">
        <f t="shared" si="1"/>
        <v>2b09</v>
      </c>
      <c r="B150" s="10" t="s">
        <v>15</v>
      </c>
      <c r="C150" s="10">
        <v>9</v>
      </c>
      <c r="D150" s="112">
        <v>2423700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>
      <c r="A151" s="10" t="str">
        <f t="shared" si="1"/>
        <v>2b10</v>
      </c>
      <c r="B151" s="10" t="s">
        <v>15</v>
      </c>
      <c r="C151" s="10">
        <v>10</v>
      </c>
      <c r="D151" s="112">
        <f>D150</f>
        <v>2423700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>
      <c r="A152" s="10" t="str">
        <f t="shared" si="1"/>
        <v>2b11</v>
      </c>
      <c r="B152" s="10" t="s">
        <v>15</v>
      </c>
      <c r="C152" s="10">
        <v>11</v>
      </c>
      <c r="D152" s="112">
        <v>2500000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>
      <c r="A153" s="10" t="str">
        <f t="shared" si="1"/>
        <v>2b12</v>
      </c>
      <c r="B153" s="10" t="s">
        <v>15</v>
      </c>
      <c r="C153" s="10">
        <v>12</v>
      </c>
      <c r="D153" s="112">
        <f>D152</f>
        <v>2500000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>
      <c r="A154" s="10" t="str">
        <f t="shared" si="1"/>
        <v>2b13</v>
      </c>
      <c r="B154" s="10" t="s">
        <v>15</v>
      </c>
      <c r="C154" s="10">
        <v>13</v>
      </c>
      <c r="D154" s="112">
        <v>2578800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>
      <c r="A155" s="10" t="str">
        <f t="shared" si="1"/>
        <v>2b14</v>
      </c>
      <c r="B155" s="10" t="s">
        <v>15</v>
      </c>
      <c r="C155" s="10">
        <v>14</v>
      </c>
      <c r="D155" s="112">
        <f>D154</f>
        <v>2578800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>
      <c r="A156" s="10" t="str">
        <f t="shared" si="1"/>
        <v>2b15</v>
      </c>
      <c r="B156" s="10" t="s">
        <v>15</v>
      </c>
      <c r="C156" s="10">
        <v>15</v>
      </c>
      <c r="D156" s="112">
        <v>2660000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>
      <c r="A157" s="10" t="str">
        <f t="shared" si="1"/>
        <v>2b16</v>
      </c>
      <c r="B157" s="10" t="s">
        <v>15</v>
      </c>
      <c r="C157" s="10">
        <v>16</v>
      </c>
      <c r="D157" s="112">
        <f>D156</f>
        <v>2660000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>
      <c r="A158" s="10" t="str">
        <f t="shared" si="1"/>
        <v>2b17</v>
      </c>
      <c r="B158" s="10" t="s">
        <v>15</v>
      </c>
      <c r="C158" s="10">
        <v>17</v>
      </c>
      <c r="D158" s="112">
        <v>2743800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>
      <c r="A159" s="10" t="str">
        <f t="shared" si="1"/>
        <v>2b18</v>
      </c>
      <c r="B159" s="10" t="s">
        <v>15</v>
      </c>
      <c r="C159" s="10">
        <v>18</v>
      </c>
      <c r="D159" s="112">
        <f>D158</f>
        <v>2743800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>
      <c r="A160" s="10" t="str">
        <f t="shared" si="1"/>
        <v>2b19</v>
      </c>
      <c r="B160" s="10" t="s">
        <v>15</v>
      </c>
      <c r="C160" s="10">
        <v>19</v>
      </c>
      <c r="D160" s="112">
        <v>2830200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>
      <c r="A161" s="10" t="str">
        <f t="shared" si="1"/>
        <v>2b20</v>
      </c>
      <c r="B161" s="10" t="s">
        <v>15</v>
      </c>
      <c r="C161" s="10">
        <v>20</v>
      </c>
      <c r="D161" s="112">
        <f>D160</f>
        <v>2830200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>
      <c r="A162" s="10" t="str">
        <f t="shared" si="1"/>
        <v>2b21</v>
      </c>
      <c r="B162" s="10" t="s">
        <v>15</v>
      </c>
      <c r="C162" s="10">
        <v>21</v>
      </c>
      <c r="D162" s="112">
        <v>2919300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>
      <c r="A163" s="10" t="str">
        <f t="shared" si="1"/>
        <v>2b22</v>
      </c>
      <c r="B163" s="10" t="s">
        <v>15</v>
      </c>
      <c r="C163" s="10">
        <v>22</v>
      </c>
      <c r="D163" s="112">
        <f>D162</f>
        <v>2919300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>
      <c r="A164" s="10" t="str">
        <f t="shared" si="1"/>
        <v>2b23</v>
      </c>
      <c r="B164" s="10" t="s">
        <v>15</v>
      </c>
      <c r="C164" s="10">
        <v>23</v>
      </c>
      <c r="D164" s="112">
        <v>3011300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>
      <c r="A165" s="10" t="str">
        <f t="shared" si="1"/>
        <v>2b24</v>
      </c>
      <c r="B165" s="10" t="s">
        <v>15</v>
      </c>
      <c r="C165" s="10">
        <v>24</v>
      </c>
      <c r="D165" s="112">
        <f>D164</f>
        <v>3011300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>
      <c r="A166" s="10" t="str">
        <f t="shared" si="1"/>
        <v>2b25</v>
      </c>
      <c r="B166" s="10" t="s">
        <v>15</v>
      </c>
      <c r="C166" s="10">
        <v>25</v>
      </c>
      <c r="D166" s="131">
        <v>3106100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>
      <c r="A167" s="10" t="str">
        <f t="shared" si="1"/>
        <v>2b26</v>
      </c>
      <c r="B167" s="10" t="s">
        <v>15</v>
      </c>
      <c r="C167" s="10">
        <v>26</v>
      </c>
      <c r="D167" s="131">
        <f>D166</f>
        <v>3106100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>
      <c r="A168" s="10" t="str">
        <f t="shared" si="1"/>
        <v>2b27</v>
      </c>
      <c r="B168" s="10" t="s">
        <v>15</v>
      </c>
      <c r="C168" s="10">
        <v>27</v>
      </c>
      <c r="D168" s="112">
        <v>3203900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>
      <c r="A169" s="10" t="str">
        <f t="shared" si="1"/>
        <v>2b28</v>
      </c>
      <c r="B169" s="10" t="s">
        <v>15</v>
      </c>
      <c r="C169" s="10">
        <v>28</v>
      </c>
      <c r="D169" s="112">
        <f>D168</f>
        <v>3203900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>
      <c r="A170" s="10" t="str">
        <f t="shared" si="1"/>
        <v>2b29</v>
      </c>
      <c r="B170" s="10" t="s">
        <v>15</v>
      </c>
      <c r="C170" s="10">
        <v>29</v>
      </c>
      <c r="D170" s="112">
        <v>3304800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>
      <c r="A171" s="10" t="str">
        <f t="shared" si="1"/>
        <v>2b30</v>
      </c>
      <c r="B171" s="10" t="s">
        <v>15</v>
      </c>
      <c r="C171" s="10">
        <v>30</v>
      </c>
      <c r="D171" s="112">
        <f>D170</f>
        <v>3304800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>
      <c r="A172" s="10" t="str">
        <f t="shared" si="1"/>
        <v>2b31</v>
      </c>
      <c r="B172" s="10" t="s">
        <v>15</v>
      </c>
      <c r="C172" s="10">
        <v>31</v>
      </c>
      <c r="D172" s="112">
        <v>3408900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>
      <c r="A173" s="10" t="str">
        <f t="shared" si="1"/>
        <v>2b32</v>
      </c>
      <c r="B173" s="10" t="s">
        <v>15</v>
      </c>
      <c r="C173" s="10">
        <v>32</v>
      </c>
      <c r="D173" s="112">
        <f>D172</f>
        <v>3408900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>
      <c r="A174" s="10" t="str">
        <f t="shared" si="1"/>
        <v>2b33</v>
      </c>
      <c r="B174" s="10" t="s">
        <v>15</v>
      </c>
      <c r="C174" s="10">
        <v>33</v>
      </c>
      <c r="D174" s="112">
        <v>3516300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>
      <c r="A175" s="10" t="str">
        <f t="shared" si="1"/>
        <v>2c03</v>
      </c>
      <c r="B175" s="10" t="s">
        <v>18</v>
      </c>
      <c r="C175" s="10">
        <v>3</v>
      </c>
      <c r="D175" s="112">
        <v>2301800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>
      <c r="A176" s="10" t="str">
        <f t="shared" si="1"/>
        <v>2c04</v>
      </c>
      <c r="B176" s="10" t="s">
        <v>18</v>
      </c>
      <c r="C176" s="10">
        <v>4</v>
      </c>
      <c r="D176" s="112">
        <f>D175</f>
        <v>2301800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>
      <c r="A177" s="10" t="str">
        <f t="shared" si="1"/>
        <v>2c05</v>
      </c>
      <c r="B177" s="10" t="s">
        <v>18</v>
      </c>
      <c r="C177" s="10">
        <v>5</v>
      </c>
      <c r="D177" s="112">
        <v>2374300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>
      <c r="A178" s="10" t="str">
        <f t="shared" si="1"/>
        <v>2c06</v>
      </c>
      <c r="B178" s="10" t="s">
        <v>18</v>
      </c>
      <c r="C178" s="10">
        <v>6</v>
      </c>
      <c r="D178" s="112">
        <f>D177</f>
        <v>2374300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>
      <c r="A179" s="10" t="str">
        <f t="shared" si="1"/>
        <v>2c07</v>
      </c>
      <c r="B179" s="10" t="s">
        <v>18</v>
      </c>
      <c r="C179" s="10">
        <v>7</v>
      </c>
      <c r="D179" s="112">
        <v>2449100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>
      <c r="A180" s="10" t="str">
        <f t="shared" si="1"/>
        <v>2c08</v>
      </c>
      <c r="B180" s="10" t="s">
        <v>18</v>
      </c>
      <c r="C180" s="10">
        <v>8</v>
      </c>
      <c r="D180" s="112">
        <f>D179</f>
        <v>2449100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>
      <c r="A181" s="10" t="str">
        <f t="shared" si="1"/>
        <v>2c09</v>
      </c>
      <c r="B181" s="10" t="s">
        <v>18</v>
      </c>
      <c r="C181" s="10">
        <v>9</v>
      </c>
      <c r="D181" s="112">
        <v>2526200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>
      <c r="A182" s="10" t="str">
        <f t="shared" si="1"/>
        <v>2c10</v>
      </c>
      <c r="B182" s="10" t="s">
        <v>18</v>
      </c>
      <c r="C182" s="10">
        <v>10</v>
      </c>
      <c r="D182" s="112">
        <f>D181</f>
        <v>2526200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>
      <c r="A183" s="10" t="str">
        <f t="shared" si="1"/>
        <v>2c11</v>
      </c>
      <c r="B183" s="10" t="s">
        <v>18</v>
      </c>
      <c r="C183" s="10">
        <v>11</v>
      </c>
      <c r="D183" s="112">
        <v>2605800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>
      <c r="A184" s="10" t="str">
        <f t="shared" si="1"/>
        <v>2c12</v>
      </c>
      <c r="B184" s="10" t="s">
        <v>18</v>
      </c>
      <c r="C184" s="10">
        <v>12</v>
      </c>
      <c r="D184" s="112">
        <f>D183</f>
        <v>2605800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>
      <c r="A185" s="10" t="str">
        <f t="shared" si="1"/>
        <v>2c13</v>
      </c>
      <c r="B185" s="10" t="s">
        <v>18</v>
      </c>
      <c r="C185" s="10">
        <v>13</v>
      </c>
      <c r="D185" s="112">
        <v>2687800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>
      <c r="A186" s="10" t="str">
        <f t="shared" si="1"/>
        <v>2c14</v>
      </c>
      <c r="B186" s="10" t="s">
        <v>18</v>
      </c>
      <c r="C186" s="10">
        <v>14</v>
      </c>
      <c r="D186" s="112">
        <f>D185</f>
        <v>2687800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>
      <c r="A187" s="10" t="str">
        <f t="shared" si="1"/>
        <v>2c15</v>
      </c>
      <c r="B187" s="10" t="s">
        <v>18</v>
      </c>
      <c r="C187" s="10">
        <v>15</v>
      </c>
      <c r="D187" s="112">
        <v>2772500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>
      <c r="A188" s="10" t="str">
        <f t="shared" si="1"/>
        <v>2c16</v>
      </c>
      <c r="B188" s="10" t="s">
        <v>18</v>
      </c>
      <c r="C188" s="10">
        <v>16</v>
      </c>
      <c r="D188" s="112">
        <f>D187</f>
        <v>2772500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>
      <c r="A189" s="10" t="str">
        <f t="shared" si="1"/>
        <v>2c17</v>
      </c>
      <c r="B189" s="10" t="s">
        <v>18</v>
      </c>
      <c r="C189" s="10">
        <v>17</v>
      </c>
      <c r="D189" s="112">
        <v>2859800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>
      <c r="A190" s="10" t="str">
        <f t="shared" si="1"/>
        <v>2c18</v>
      </c>
      <c r="B190" s="10" t="s">
        <v>18</v>
      </c>
      <c r="C190" s="10">
        <v>18</v>
      </c>
      <c r="D190" s="112">
        <f>D189</f>
        <v>2859800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>
      <c r="A191" s="10" t="str">
        <f t="shared" si="1"/>
        <v>2c19</v>
      </c>
      <c r="B191" s="10" t="s">
        <v>18</v>
      </c>
      <c r="C191" s="10">
        <v>19</v>
      </c>
      <c r="D191" s="112">
        <v>2949900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>
      <c r="A192" s="10" t="str">
        <f t="shared" si="1"/>
        <v>2c20</v>
      </c>
      <c r="B192" s="10" t="s">
        <v>18</v>
      </c>
      <c r="C192" s="10">
        <v>20</v>
      </c>
      <c r="D192" s="112">
        <f>D191</f>
        <v>2949900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>
      <c r="A193" s="10" t="str">
        <f t="shared" si="1"/>
        <v>2c21</v>
      </c>
      <c r="B193" s="10" t="s">
        <v>18</v>
      </c>
      <c r="C193" s="10">
        <v>21</v>
      </c>
      <c r="D193" s="112">
        <v>3042800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>
      <c r="A194" s="10" t="str">
        <f t="shared" si="1"/>
        <v>2c22</v>
      </c>
      <c r="B194" s="10" t="s">
        <v>18</v>
      </c>
      <c r="C194" s="10">
        <v>22</v>
      </c>
      <c r="D194" s="112">
        <f>D193</f>
        <v>3042800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>
      <c r="A195" s="10" t="str">
        <f t="shared" si="1"/>
        <v>2c23</v>
      </c>
      <c r="B195" s="10" t="s">
        <v>18</v>
      </c>
      <c r="C195" s="10">
        <v>23</v>
      </c>
      <c r="D195" s="112">
        <v>3138600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>
      <c r="A196" s="10" t="str">
        <f t="shared" si="1"/>
        <v>2c24</v>
      </c>
      <c r="B196" s="10" t="s">
        <v>18</v>
      </c>
      <c r="C196" s="10">
        <v>24</v>
      </c>
      <c r="D196" s="112">
        <f>D195</f>
        <v>3138600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>
      <c r="A197" s="10" t="str">
        <f t="shared" si="1"/>
        <v>2c25</v>
      </c>
      <c r="B197" s="10" t="s">
        <v>18</v>
      </c>
      <c r="C197" s="10">
        <v>25</v>
      </c>
      <c r="D197" s="112">
        <v>3237500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>
      <c r="A198" s="10" t="str">
        <f t="shared" si="1"/>
        <v>2c26</v>
      </c>
      <c r="B198" s="10" t="s">
        <v>18</v>
      </c>
      <c r="C198" s="10">
        <v>26</v>
      </c>
      <c r="D198" s="112">
        <f>D197</f>
        <v>3237500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>
      <c r="A199" s="10" t="str">
        <f t="shared" si="1"/>
        <v>2c27</v>
      </c>
      <c r="B199" s="10" t="s">
        <v>18</v>
      </c>
      <c r="C199" s="10">
        <v>27</v>
      </c>
      <c r="D199" s="112">
        <v>3339400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>
      <c r="A200" s="10" t="str">
        <f t="shared" si="1"/>
        <v>2c28</v>
      </c>
      <c r="B200" s="10" t="s">
        <v>18</v>
      </c>
      <c r="C200" s="10">
        <v>28</v>
      </c>
      <c r="D200" s="112">
        <f>D199</f>
        <v>3339400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>
      <c r="A201" s="10" t="str">
        <f t="shared" si="1"/>
        <v>2c29</v>
      </c>
      <c r="B201" s="10" t="s">
        <v>18</v>
      </c>
      <c r="C201" s="10">
        <v>29</v>
      </c>
      <c r="D201" s="112">
        <v>3444600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>
      <c r="A202" s="10" t="str">
        <f t="shared" si="1"/>
        <v>2c30</v>
      </c>
      <c r="B202" s="10" t="s">
        <v>18</v>
      </c>
      <c r="C202" s="10">
        <v>30</v>
      </c>
      <c r="D202" s="112">
        <f>D201</f>
        <v>3444600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>
      <c r="A203" s="10" t="str">
        <f t="shared" si="1"/>
        <v>2c31</v>
      </c>
      <c r="B203" s="10" t="s">
        <v>18</v>
      </c>
      <c r="C203" s="10">
        <v>31</v>
      </c>
      <c r="D203" s="112">
        <v>3553100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>
      <c r="A204" s="10" t="str">
        <f t="shared" si="1"/>
        <v>2c32</v>
      </c>
      <c r="B204" s="10" t="s">
        <v>18</v>
      </c>
      <c r="C204" s="10">
        <v>32</v>
      </c>
      <c r="D204" s="112">
        <f>D203</f>
        <v>3553100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>
      <c r="A205" s="10" t="str">
        <f t="shared" si="1"/>
        <v>2c33</v>
      </c>
      <c r="B205" s="10" t="s">
        <v>18</v>
      </c>
      <c r="C205" s="10">
        <v>33</v>
      </c>
      <c r="D205" s="112">
        <v>3665000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>
      <c r="A206" s="10" t="str">
        <f t="shared" si="1"/>
        <v>2d03</v>
      </c>
      <c r="B206" s="10" t="s">
        <v>21</v>
      </c>
      <c r="C206" s="10">
        <v>3</v>
      </c>
      <c r="D206" s="116">
        <v>2399200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>
      <c r="A207" s="10" t="str">
        <f t="shared" si="1"/>
        <v>2d04</v>
      </c>
      <c r="B207" s="10" t="s">
        <v>21</v>
      </c>
      <c r="C207" s="10">
        <v>4</v>
      </c>
      <c r="D207" s="116">
        <f>D206</f>
        <v>2399200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>
      <c r="A208" s="10" t="str">
        <f t="shared" si="1"/>
        <v>2d05</v>
      </c>
      <c r="B208" s="10" t="s">
        <v>21</v>
      </c>
      <c r="C208" s="10">
        <v>5</v>
      </c>
      <c r="D208" s="116">
        <v>2474700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>
      <c r="A209" s="10" t="str">
        <f t="shared" si="1"/>
        <v>2d06</v>
      </c>
      <c r="B209" s="10" t="s">
        <v>21</v>
      </c>
      <c r="C209" s="10">
        <v>6</v>
      </c>
      <c r="D209" s="116">
        <f>D208</f>
        <v>2474700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>
      <c r="A210" s="10" t="str">
        <f t="shared" si="1"/>
        <v>2d07</v>
      </c>
      <c r="B210" s="10" t="s">
        <v>21</v>
      </c>
      <c r="C210" s="10">
        <v>7</v>
      </c>
      <c r="D210" s="116">
        <v>2552700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>
      <c r="A211" s="10" t="str">
        <f t="shared" si="1"/>
        <v>2d08</v>
      </c>
      <c r="B211" s="10" t="s">
        <v>21</v>
      </c>
      <c r="C211" s="10">
        <v>8</v>
      </c>
      <c r="D211" s="116">
        <f>D210</f>
        <v>2552700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>
      <c r="A212" s="10" t="str">
        <f t="shared" si="1"/>
        <v>2d09</v>
      </c>
      <c r="B212" s="10" t="s">
        <v>21</v>
      </c>
      <c r="C212" s="10">
        <v>9</v>
      </c>
      <c r="D212" s="116">
        <v>2633100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>
      <c r="A213" s="10" t="str">
        <f t="shared" si="1"/>
        <v>2d10</v>
      </c>
      <c r="B213" s="10" t="s">
        <v>21</v>
      </c>
      <c r="C213" s="10">
        <v>10</v>
      </c>
      <c r="D213" s="116">
        <f>D212</f>
        <v>2633100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>
      <c r="A214" s="10" t="str">
        <f t="shared" si="1"/>
        <v>2d11</v>
      </c>
      <c r="B214" s="10" t="s">
        <v>21</v>
      </c>
      <c r="C214" s="10">
        <v>11</v>
      </c>
      <c r="D214" s="116">
        <v>2716000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>
      <c r="A215" s="10" t="str">
        <f t="shared" si="1"/>
        <v>2d12</v>
      </c>
      <c r="B215" s="10" t="s">
        <v>21</v>
      </c>
      <c r="C215" s="10">
        <v>12</v>
      </c>
      <c r="D215" s="116">
        <f>D214</f>
        <v>2716000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>
      <c r="A216" s="10" t="str">
        <f t="shared" si="1"/>
        <v>2d13</v>
      </c>
      <c r="B216" s="10" t="s">
        <v>21</v>
      </c>
      <c r="C216" s="10">
        <v>13</v>
      </c>
      <c r="D216" s="116">
        <v>2801500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>
      <c r="A217" s="10" t="str">
        <f t="shared" si="1"/>
        <v>2d14</v>
      </c>
      <c r="B217" s="10" t="s">
        <v>21</v>
      </c>
      <c r="C217" s="10">
        <v>14</v>
      </c>
      <c r="D217" s="116">
        <f>D216</f>
        <v>2801500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>
      <c r="A218" s="10" t="str">
        <f t="shared" si="1"/>
        <v>2d15</v>
      </c>
      <c r="B218" s="10" t="s">
        <v>21</v>
      </c>
      <c r="C218" s="10">
        <v>15</v>
      </c>
      <c r="D218" s="116">
        <v>2889800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>
      <c r="A219" s="10" t="str">
        <f t="shared" si="1"/>
        <v>2d16</v>
      </c>
      <c r="B219" s="10" t="s">
        <v>21</v>
      </c>
      <c r="C219" s="10">
        <v>16</v>
      </c>
      <c r="D219" s="116">
        <f>D218</f>
        <v>2889800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>
      <c r="A220" s="10" t="str">
        <f t="shared" si="1"/>
        <v>2d17</v>
      </c>
      <c r="B220" s="10" t="s">
        <v>21</v>
      </c>
      <c r="C220" s="10">
        <v>17</v>
      </c>
      <c r="D220" s="116">
        <v>2980800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>
      <c r="A221" s="10" t="str">
        <f t="shared" si="1"/>
        <v>2d18</v>
      </c>
      <c r="B221" s="10" t="s">
        <v>21</v>
      </c>
      <c r="C221" s="10">
        <v>18</v>
      </c>
      <c r="D221" s="116">
        <f>D220</f>
        <v>2980800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>
      <c r="A222" s="10" t="str">
        <f t="shared" si="1"/>
        <v>2d19</v>
      </c>
      <c r="B222" s="10" t="s">
        <v>21</v>
      </c>
      <c r="C222" s="10">
        <v>19</v>
      </c>
      <c r="D222" s="116">
        <v>3074700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>
      <c r="A223" s="10" t="str">
        <f t="shared" si="1"/>
        <v>2d20</v>
      </c>
      <c r="B223" s="10" t="s">
        <v>21</v>
      </c>
      <c r="C223" s="10">
        <v>20</v>
      </c>
      <c r="D223" s="116">
        <f>D222</f>
        <v>3074700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>
      <c r="A224" s="10" t="str">
        <f t="shared" si="1"/>
        <v>2d21</v>
      </c>
      <c r="B224" s="10" t="s">
        <v>21</v>
      </c>
      <c r="C224" s="10">
        <v>21</v>
      </c>
      <c r="D224" s="116">
        <v>3171500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>
      <c r="A225" s="10" t="str">
        <f t="shared" si="1"/>
        <v>2d22</v>
      </c>
      <c r="B225" s="10" t="s">
        <v>21</v>
      </c>
      <c r="C225" s="10">
        <v>22</v>
      </c>
      <c r="D225" s="116">
        <f>D224</f>
        <v>3171500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>
      <c r="A226" s="10" t="str">
        <f t="shared" si="1"/>
        <v>2d23</v>
      </c>
      <c r="B226" s="10" t="s">
        <v>21</v>
      </c>
      <c r="C226" s="10">
        <v>23</v>
      </c>
      <c r="D226" s="116">
        <v>3271400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>
      <c r="A227" s="10" t="str">
        <f t="shared" si="1"/>
        <v>2d24</v>
      </c>
      <c r="B227" s="10" t="s">
        <v>21</v>
      </c>
      <c r="C227" s="10">
        <v>24</v>
      </c>
      <c r="D227" s="116">
        <f>D226</f>
        <v>3271400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>
      <c r="A228" s="10" t="str">
        <f t="shared" si="1"/>
        <v>2d25</v>
      </c>
      <c r="B228" s="10" t="s">
        <v>21</v>
      </c>
      <c r="C228" s="10">
        <v>25</v>
      </c>
      <c r="D228" s="116">
        <v>3374400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>
      <c r="A229" s="10" t="str">
        <f t="shared" si="1"/>
        <v>2d26</v>
      </c>
      <c r="B229" s="10" t="s">
        <v>21</v>
      </c>
      <c r="C229" s="10">
        <v>26</v>
      </c>
      <c r="D229" s="116">
        <f>D228</f>
        <v>3374400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>
      <c r="A230" s="10" t="str">
        <f t="shared" si="1"/>
        <v>2d27</v>
      </c>
      <c r="B230" s="10" t="s">
        <v>21</v>
      </c>
      <c r="C230" s="10">
        <v>27</v>
      </c>
      <c r="D230" s="116">
        <v>3480700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>
      <c r="A231" s="10" t="str">
        <f t="shared" si="1"/>
        <v>2d28</v>
      </c>
      <c r="B231" s="10" t="s">
        <v>21</v>
      </c>
      <c r="C231" s="10">
        <v>28</v>
      </c>
      <c r="D231" s="116">
        <f>D230</f>
        <v>3480700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>
      <c r="A232" s="10" t="str">
        <f t="shared" si="1"/>
        <v>2d29</v>
      </c>
      <c r="B232" s="10" t="s">
        <v>21</v>
      </c>
      <c r="C232" s="10">
        <v>29</v>
      </c>
      <c r="D232" s="116">
        <v>3590300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>
      <c r="A233" s="10" t="str">
        <f t="shared" si="1"/>
        <v>2d30</v>
      </c>
      <c r="B233" s="10" t="s">
        <v>21</v>
      </c>
      <c r="C233" s="10">
        <v>30</v>
      </c>
      <c r="D233" s="116">
        <f>D232</f>
        <v>3590300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>
      <c r="A234" s="10" t="str">
        <f t="shared" si="1"/>
        <v>2d31</v>
      </c>
      <c r="B234" s="10" t="s">
        <v>21</v>
      </c>
      <c r="C234" s="10">
        <v>31</v>
      </c>
      <c r="D234" s="116">
        <v>3703400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>
      <c r="A235" s="10" t="str">
        <f t="shared" si="1"/>
        <v>2d32</v>
      </c>
      <c r="B235" s="10" t="s">
        <v>21</v>
      </c>
      <c r="C235" s="10">
        <v>32</v>
      </c>
      <c r="D235" s="116">
        <f>D234</f>
        <v>3703400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>
      <c r="A236" s="10" t="str">
        <f t="shared" si="1"/>
        <v>2d33</v>
      </c>
      <c r="B236" s="10" t="s">
        <v>21</v>
      </c>
      <c r="C236" s="10">
        <v>33</v>
      </c>
      <c r="D236" s="116">
        <v>3820000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>
      <c r="A237" s="10" t="str">
        <f t="shared" si="1"/>
        <v>3a00</v>
      </c>
      <c r="B237" s="10" t="s">
        <v>24</v>
      </c>
      <c r="C237" s="10">
        <v>0</v>
      </c>
      <c r="D237" s="111">
        <v>2579400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>
      <c r="A238" s="10" t="str">
        <f t="shared" si="1"/>
        <v>3a01</v>
      </c>
      <c r="B238" s="10" t="s">
        <v>24</v>
      </c>
      <c r="C238" s="10">
        <v>1</v>
      </c>
      <c r="D238" s="111">
        <f>D237</f>
        <v>2579400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>
      <c r="A239" s="10" t="str">
        <f t="shared" si="1"/>
        <v>3a02</v>
      </c>
      <c r="B239" s="10" t="s">
        <v>24</v>
      </c>
      <c r="C239" s="10">
        <v>2</v>
      </c>
      <c r="D239" s="111">
        <v>2660700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>
      <c r="A240" s="10" t="str">
        <f t="shared" si="1"/>
        <v>3a03</v>
      </c>
      <c r="B240" s="10" t="s">
        <v>24</v>
      </c>
      <c r="C240" s="10">
        <v>3</v>
      </c>
      <c r="D240" s="111">
        <f>D239</f>
        <v>2660700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>
      <c r="A241" s="10" t="str">
        <f t="shared" si="1"/>
        <v>3a04</v>
      </c>
      <c r="B241" s="10" t="s">
        <v>24</v>
      </c>
      <c r="C241" s="10">
        <v>4</v>
      </c>
      <c r="D241" s="111">
        <v>2744500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>
      <c r="A242" s="10" t="str">
        <f t="shared" si="1"/>
        <v>3a05</v>
      </c>
      <c r="B242" s="10" t="s">
        <v>24</v>
      </c>
      <c r="C242" s="10">
        <v>5</v>
      </c>
      <c r="D242" s="111">
        <f>D241</f>
        <v>2744500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>
      <c r="A243" s="10" t="str">
        <f t="shared" si="1"/>
        <v>3a06</v>
      </c>
      <c r="B243" s="10" t="s">
        <v>24</v>
      </c>
      <c r="C243" s="10">
        <v>6</v>
      </c>
      <c r="D243" s="111">
        <v>2830900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>
      <c r="A244" s="10" t="str">
        <f t="shared" si="1"/>
        <v>3a07</v>
      </c>
      <c r="B244" s="10" t="s">
        <v>24</v>
      </c>
      <c r="C244" s="10">
        <v>7</v>
      </c>
      <c r="D244" s="111">
        <f>D243</f>
        <v>2830900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>
      <c r="A245" s="10" t="str">
        <f t="shared" si="1"/>
        <v>3a08</v>
      </c>
      <c r="B245" s="10" t="s">
        <v>24</v>
      </c>
      <c r="C245" s="10">
        <v>8</v>
      </c>
      <c r="D245" s="111">
        <v>2920100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>
      <c r="A246" s="10" t="str">
        <f t="shared" si="1"/>
        <v>3a09</v>
      </c>
      <c r="B246" s="10" t="s">
        <v>24</v>
      </c>
      <c r="C246" s="10">
        <v>9</v>
      </c>
      <c r="D246" s="111">
        <f>D245</f>
        <v>2920100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>
      <c r="A247" s="10" t="str">
        <f t="shared" si="1"/>
        <v>3a10</v>
      </c>
      <c r="B247" s="10" t="s">
        <v>24</v>
      </c>
      <c r="C247" s="10">
        <v>10</v>
      </c>
      <c r="D247" s="111">
        <v>3012000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>
      <c r="A248" s="10" t="str">
        <f t="shared" si="1"/>
        <v>3a11</v>
      </c>
      <c r="B248" s="10" t="s">
        <v>24</v>
      </c>
      <c r="C248" s="10">
        <v>11</v>
      </c>
      <c r="D248" s="111">
        <f>D247</f>
        <v>3012000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>
      <c r="A249" s="10" t="str">
        <f t="shared" si="1"/>
        <v>3a12</v>
      </c>
      <c r="B249" s="10" t="s">
        <v>24</v>
      </c>
      <c r="C249" s="10">
        <v>12</v>
      </c>
      <c r="D249" s="111">
        <v>3106900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>
      <c r="A250" s="10" t="str">
        <f t="shared" si="1"/>
        <v>3a13</v>
      </c>
      <c r="B250" s="10" t="s">
        <v>24</v>
      </c>
      <c r="C250" s="10">
        <v>13</v>
      </c>
      <c r="D250" s="111">
        <f>D249</f>
        <v>3106900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>
      <c r="A251" s="10" t="str">
        <f t="shared" si="1"/>
        <v>3a14</v>
      </c>
      <c r="B251" s="10" t="s">
        <v>24</v>
      </c>
      <c r="C251" s="10">
        <v>14</v>
      </c>
      <c r="D251" s="111">
        <v>3204700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>
      <c r="A252" s="10" t="str">
        <f t="shared" si="1"/>
        <v>3a15</v>
      </c>
      <c r="B252" s="10" t="s">
        <v>24</v>
      </c>
      <c r="C252" s="10">
        <v>15</v>
      </c>
      <c r="D252" s="111">
        <f>D251</f>
        <v>3204700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>
      <c r="A253" s="10" t="str">
        <f t="shared" si="1"/>
        <v>3a16</v>
      </c>
      <c r="B253" s="10" t="s">
        <v>24</v>
      </c>
      <c r="C253" s="10">
        <v>16</v>
      </c>
      <c r="D253" s="111">
        <v>3305700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>
      <c r="A254" s="10" t="str">
        <f t="shared" si="1"/>
        <v>3a17</v>
      </c>
      <c r="B254" s="10" t="s">
        <v>24</v>
      </c>
      <c r="C254" s="10">
        <v>17</v>
      </c>
      <c r="D254" s="111">
        <f>D253</f>
        <v>3305700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>
      <c r="A255" s="10" t="str">
        <f t="shared" si="1"/>
        <v>3a18</v>
      </c>
      <c r="B255" s="10" t="s">
        <v>24</v>
      </c>
      <c r="C255" s="10">
        <v>18</v>
      </c>
      <c r="D255" s="111">
        <v>3409800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>
      <c r="A256" s="10" t="str">
        <f t="shared" si="1"/>
        <v>3a19</v>
      </c>
      <c r="B256" s="10" t="s">
        <v>24</v>
      </c>
      <c r="C256" s="10">
        <v>19</v>
      </c>
      <c r="D256" s="111">
        <f>D255</f>
        <v>3409800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>
      <c r="A257" s="10" t="str">
        <f t="shared" si="1"/>
        <v>3a20</v>
      </c>
      <c r="B257" s="10" t="s">
        <v>24</v>
      </c>
      <c r="C257" s="10">
        <v>20</v>
      </c>
      <c r="D257" s="111">
        <v>3517200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>
      <c r="A258" s="10" t="str">
        <f t="shared" si="1"/>
        <v>3a21</v>
      </c>
      <c r="B258" s="10" t="s">
        <v>24</v>
      </c>
      <c r="C258" s="10">
        <v>21</v>
      </c>
      <c r="D258" s="111">
        <f>D257</f>
        <v>3517200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>
      <c r="A259" s="10" t="str">
        <f t="shared" si="1"/>
        <v>3a22</v>
      </c>
      <c r="B259" s="10" t="s">
        <v>24</v>
      </c>
      <c r="C259" s="10">
        <v>22</v>
      </c>
      <c r="D259" s="111">
        <v>3627900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>
      <c r="A260" s="10" t="str">
        <f t="shared" si="1"/>
        <v>3a23</v>
      </c>
      <c r="B260" s="10" t="s">
        <v>24</v>
      </c>
      <c r="C260" s="10">
        <v>23</v>
      </c>
      <c r="D260" s="111">
        <f>D259</f>
        <v>3627900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>
      <c r="A261" s="10" t="str">
        <f t="shared" si="1"/>
        <v>3a24</v>
      </c>
      <c r="B261" s="10" t="s">
        <v>24</v>
      </c>
      <c r="C261" s="10">
        <v>24</v>
      </c>
      <c r="D261" s="111">
        <v>3742200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>
      <c r="A262" s="10" t="str">
        <f t="shared" si="1"/>
        <v>3a25</v>
      </c>
      <c r="B262" s="10" t="s">
        <v>24</v>
      </c>
      <c r="C262" s="10">
        <v>25</v>
      </c>
      <c r="D262" s="111">
        <f>D261</f>
        <v>3742200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>
      <c r="A263" s="10" t="str">
        <f t="shared" si="1"/>
        <v>3a26</v>
      </c>
      <c r="B263" s="10" t="s">
        <v>24</v>
      </c>
      <c r="C263" s="10">
        <v>26</v>
      </c>
      <c r="D263" s="111">
        <v>3860100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>
      <c r="A264" s="10" t="str">
        <f t="shared" si="1"/>
        <v>3a27</v>
      </c>
      <c r="B264" s="10" t="s">
        <v>24</v>
      </c>
      <c r="C264" s="10">
        <v>27</v>
      </c>
      <c r="D264" s="111">
        <f>D263</f>
        <v>3860100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>
      <c r="A265" s="10" t="str">
        <f t="shared" si="1"/>
        <v>3a28</v>
      </c>
      <c r="B265" s="10" t="s">
        <v>24</v>
      </c>
      <c r="C265" s="10">
        <v>28</v>
      </c>
      <c r="D265" s="111">
        <v>3981600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>
      <c r="A266" s="10" t="str">
        <f t="shared" si="1"/>
        <v>3a29</v>
      </c>
      <c r="B266" s="10" t="s">
        <v>24</v>
      </c>
      <c r="C266" s="10">
        <v>29</v>
      </c>
      <c r="D266" s="111">
        <f>D265</f>
        <v>3981600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>
      <c r="A267" s="10" t="str">
        <f t="shared" si="1"/>
        <v>3a30</v>
      </c>
      <c r="B267" s="10" t="s">
        <v>24</v>
      </c>
      <c r="C267" s="10">
        <v>30</v>
      </c>
      <c r="D267" s="111">
        <v>4107000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>
      <c r="A268" s="10" t="str">
        <f t="shared" si="1"/>
        <v>3a31</v>
      </c>
      <c r="B268" s="10" t="s">
        <v>24</v>
      </c>
      <c r="C268" s="10">
        <v>31</v>
      </c>
      <c r="D268" s="111">
        <f>D267</f>
        <v>4107000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thickBot="1">
      <c r="A269" s="10" t="str">
        <f t="shared" si="1"/>
        <v>3a32</v>
      </c>
      <c r="B269" s="10" t="s">
        <v>24</v>
      </c>
      <c r="C269" s="10">
        <v>32</v>
      </c>
      <c r="D269" s="126">
        <v>4236400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>
      <c r="A270" s="10" t="str">
        <f t="shared" si="1"/>
        <v>3b00</v>
      </c>
      <c r="B270" s="10" t="s">
        <v>27</v>
      </c>
      <c r="C270" s="10">
        <v>0</v>
      </c>
      <c r="D270" s="112">
        <v>2688500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>
      <c r="A271" s="10" t="str">
        <f t="shared" si="1"/>
        <v>3b01</v>
      </c>
      <c r="B271" s="10" t="s">
        <v>27</v>
      </c>
      <c r="C271" s="10">
        <v>1</v>
      </c>
      <c r="D271" s="112">
        <f>D270</f>
        <v>2688500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>
      <c r="A272" s="10" t="str">
        <f t="shared" si="1"/>
        <v>3b02</v>
      </c>
      <c r="B272" s="10" t="s">
        <v>27</v>
      </c>
      <c r="C272" s="10">
        <v>2</v>
      </c>
      <c r="D272" s="112">
        <v>2773200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>
      <c r="A273" s="10" t="str">
        <f t="shared" si="1"/>
        <v>3b03</v>
      </c>
      <c r="B273" s="10" t="s">
        <v>27</v>
      </c>
      <c r="C273" s="10">
        <v>3</v>
      </c>
      <c r="D273" s="112">
        <f>D272</f>
        <v>2773200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>
      <c r="A274" s="10" t="str">
        <f t="shared" si="1"/>
        <v>3b04</v>
      </c>
      <c r="B274" s="10" t="s">
        <v>27</v>
      </c>
      <c r="C274" s="10">
        <v>4</v>
      </c>
      <c r="D274" s="112">
        <v>2860500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>
      <c r="A275" s="10" t="str">
        <f t="shared" si="1"/>
        <v>3b05</v>
      </c>
      <c r="B275" s="10" t="s">
        <v>27</v>
      </c>
      <c r="C275" s="10">
        <v>5</v>
      </c>
      <c r="D275" s="112">
        <f>D274</f>
        <v>2860500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>
      <c r="A276" s="10" t="str">
        <f t="shared" si="1"/>
        <v>3b06</v>
      </c>
      <c r="B276" s="10" t="s">
        <v>27</v>
      </c>
      <c r="C276" s="10">
        <v>6</v>
      </c>
      <c r="D276" s="112">
        <v>2950600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>
      <c r="A277" s="10" t="str">
        <f t="shared" si="1"/>
        <v>3b07</v>
      </c>
      <c r="B277" s="10" t="s">
        <v>27</v>
      </c>
      <c r="C277" s="10">
        <v>7</v>
      </c>
      <c r="D277" s="112">
        <f>D276</f>
        <v>2950600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>
      <c r="A278" s="10" t="str">
        <f t="shared" si="1"/>
        <v>3b08</v>
      </c>
      <c r="B278" s="10" t="s">
        <v>27</v>
      </c>
      <c r="C278" s="10">
        <v>8</v>
      </c>
      <c r="D278" s="112">
        <v>3043600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>
      <c r="A279" s="10" t="str">
        <f t="shared" si="1"/>
        <v>3b09</v>
      </c>
      <c r="B279" s="10" t="s">
        <v>27</v>
      </c>
      <c r="C279" s="10">
        <v>9</v>
      </c>
      <c r="D279" s="112">
        <f>D278</f>
        <v>3043600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>
      <c r="A280" s="10" t="str">
        <f t="shared" si="1"/>
        <v>3b10</v>
      </c>
      <c r="B280" s="10" t="s">
        <v>27</v>
      </c>
      <c r="C280" s="10">
        <v>10</v>
      </c>
      <c r="D280" s="112">
        <v>3139400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>
      <c r="A281" s="10" t="str">
        <f t="shared" si="1"/>
        <v>3b11</v>
      </c>
      <c r="B281" s="10" t="s">
        <v>27</v>
      </c>
      <c r="C281" s="10">
        <v>11</v>
      </c>
      <c r="D281" s="112">
        <f>D280</f>
        <v>3139400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>
      <c r="A282" s="10" t="str">
        <f t="shared" si="1"/>
        <v>3b12</v>
      </c>
      <c r="B282" s="10" t="s">
        <v>27</v>
      </c>
      <c r="C282" s="10">
        <v>12</v>
      </c>
      <c r="D282" s="112">
        <v>3238300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>
      <c r="A283" s="10" t="str">
        <f t="shared" si="1"/>
        <v>3b13</v>
      </c>
      <c r="B283" s="10" t="s">
        <v>27</v>
      </c>
      <c r="C283" s="10">
        <v>13</v>
      </c>
      <c r="D283" s="112">
        <f>D282</f>
        <v>3238300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>
      <c r="A284" s="10" t="str">
        <f t="shared" si="1"/>
        <v>3b14</v>
      </c>
      <c r="B284" s="10" t="s">
        <v>27</v>
      </c>
      <c r="C284" s="10">
        <v>14</v>
      </c>
      <c r="D284" s="112">
        <v>3340300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>
      <c r="A285" s="10" t="str">
        <f t="shared" si="1"/>
        <v>3b15</v>
      </c>
      <c r="B285" s="10" t="s">
        <v>27</v>
      </c>
      <c r="C285" s="10">
        <v>15</v>
      </c>
      <c r="D285" s="112">
        <f>D284</f>
        <v>3340300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>
      <c r="A286" s="10" t="str">
        <f t="shared" si="1"/>
        <v>3b16</v>
      </c>
      <c r="B286" s="10" t="s">
        <v>27</v>
      </c>
      <c r="C286" s="10">
        <v>16</v>
      </c>
      <c r="D286" s="112">
        <v>3445500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>
      <c r="A287" s="10" t="str">
        <f t="shared" si="1"/>
        <v>3b17</v>
      </c>
      <c r="B287" s="10" t="s">
        <v>27</v>
      </c>
      <c r="C287" s="10">
        <v>17</v>
      </c>
      <c r="D287" s="112">
        <f>D286</f>
        <v>3445500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>
      <c r="A288" s="10" t="str">
        <f t="shared" si="1"/>
        <v>3b18</v>
      </c>
      <c r="B288" s="10" t="s">
        <v>27</v>
      </c>
      <c r="C288" s="10">
        <v>18</v>
      </c>
      <c r="D288" s="112">
        <v>3554000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>
      <c r="A289" s="10" t="str">
        <f t="shared" si="1"/>
        <v>3b19</v>
      </c>
      <c r="B289" s="10" t="s">
        <v>27</v>
      </c>
      <c r="C289" s="10">
        <v>19</v>
      </c>
      <c r="D289" s="112">
        <f>D288</f>
        <v>3554000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>
      <c r="A290" s="10" t="str">
        <f t="shared" si="1"/>
        <v>3b20</v>
      </c>
      <c r="B290" s="10" t="s">
        <v>27</v>
      </c>
      <c r="C290" s="10">
        <v>20</v>
      </c>
      <c r="D290" s="112">
        <v>3665900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>
      <c r="A291" s="10" t="str">
        <f t="shared" si="1"/>
        <v>3b21</v>
      </c>
      <c r="B291" s="10" t="s">
        <v>27</v>
      </c>
      <c r="C291" s="10">
        <v>21</v>
      </c>
      <c r="D291" s="112">
        <f>D290</f>
        <v>3665900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>
      <c r="A292" s="10" t="str">
        <f t="shared" si="1"/>
        <v>3b22</v>
      </c>
      <c r="B292" s="10" t="s">
        <v>27</v>
      </c>
      <c r="C292" s="10">
        <v>22</v>
      </c>
      <c r="D292" s="112">
        <v>3781400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>
      <c r="A293" s="10" t="str">
        <f t="shared" si="1"/>
        <v>3b23</v>
      </c>
      <c r="B293" s="10" t="s">
        <v>27</v>
      </c>
      <c r="C293" s="10">
        <v>23</v>
      </c>
      <c r="D293" s="112">
        <f>D292</f>
        <v>3781400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>
      <c r="A294" s="10" t="str">
        <f t="shared" si="1"/>
        <v>3b24</v>
      </c>
      <c r="B294" s="10" t="s">
        <v>27</v>
      </c>
      <c r="C294" s="10">
        <v>24</v>
      </c>
      <c r="D294" s="112">
        <v>3900500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>
      <c r="A295" s="10" t="str">
        <f t="shared" si="1"/>
        <v>3b25</v>
      </c>
      <c r="B295" s="10" t="s">
        <v>27</v>
      </c>
      <c r="C295" s="10">
        <v>25</v>
      </c>
      <c r="D295" s="112">
        <f>D294</f>
        <v>3900500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>
      <c r="A296" s="10" t="str">
        <f t="shared" si="1"/>
        <v>3b26</v>
      </c>
      <c r="B296" s="10" t="s">
        <v>27</v>
      </c>
      <c r="C296" s="10">
        <v>26</v>
      </c>
      <c r="D296" s="112">
        <v>4023300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>
      <c r="A297" s="10" t="str">
        <f t="shared" si="1"/>
        <v>3b27</v>
      </c>
      <c r="B297" s="10" t="s">
        <v>27</v>
      </c>
      <c r="C297" s="10">
        <v>27</v>
      </c>
      <c r="D297" s="112">
        <f>D296</f>
        <v>4023300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>
      <c r="A298" s="10" t="str">
        <f t="shared" si="1"/>
        <v>3b28</v>
      </c>
      <c r="B298" s="10" t="s">
        <v>27</v>
      </c>
      <c r="C298" s="10">
        <v>28</v>
      </c>
      <c r="D298" s="112">
        <v>4150100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>
      <c r="A299" s="10" t="str">
        <f t="shared" si="1"/>
        <v>3b29</v>
      </c>
      <c r="B299" s="10" t="s">
        <v>27</v>
      </c>
      <c r="C299" s="10">
        <v>29</v>
      </c>
      <c r="D299" s="112">
        <f>D298</f>
        <v>4150100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>
      <c r="A300" s="10" t="str">
        <f t="shared" si="1"/>
        <v>3b30</v>
      </c>
      <c r="B300" s="10" t="s">
        <v>27</v>
      </c>
      <c r="C300" s="10">
        <v>30</v>
      </c>
      <c r="D300" s="112">
        <v>4280800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>
      <c r="A301" s="10" t="str">
        <f t="shared" si="1"/>
        <v>3b31</v>
      </c>
      <c r="B301" s="10" t="s">
        <v>27</v>
      </c>
      <c r="C301" s="10">
        <v>31</v>
      </c>
      <c r="D301" s="112">
        <f>D300</f>
        <v>4280800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thickBot="1">
      <c r="A302" s="10" t="str">
        <f t="shared" si="1"/>
        <v>3b32</v>
      </c>
      <c r="B302" s="10" t="s">
        <v>27</v>
      </c>
      <c r="C302" s="10">
        <v>32</v>
      </c>
      <c r="D302" s="127">
        <v>4415600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>
      <c r="A303" s="10" t="str">
        <f t="shared" si="1"/>
        <v>3c00</v>
      </c>
      <c r="B303" s="10" t="s">
        <v>30</v>
      </c>
      <c r="C303" s="10">
        <v>0</v>
      </c>
      <c r="D303" s="112">
        <v>2802300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>
      <c r="A304" s="10" t="str">
        <f t="shared" si="1"/>
        <v>3c01</v>
      </c>
      <c r="B304" s="10" t="s">
        <v>30</v>
      </c>
      <c r="C304" s="10">
        <v>1</v>
      </c>
      <c r="D304" s="112">
        <f>D303</f>
        <v>2802300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>
      <c r="A305" s="10" t="str">
        <f t="shared" si="1"/>
        <v>3c02</v>
      </c>
      <c r="B305" s="10" t="s">
        <v>30</v>
      </c>
      <c r="C305" s="10">
        <v>2</v>
      </c>
      <c r="D305" s="112">
        <v>2890500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>
      <c r="A306" s="10" t="str">
        <f t="shared" si="1"/>
        <v>3c03</v>
      </c>
      <c r="B306" s="10" t="s">
        <v>30</v>
      </c>
      <c r="C306" s="10">
        <v>3</v>
      </c>
      <c r="D306" s="112">
        <f>D305</f>
        <v>2890500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>
      <c r="A307" s="10" t="str">
        <f t="shared" si="1"/>
        <v>3c04</v>
      </c>
      <c r="B307" s="10" t="s">
        <v>30</v>
      </c>
      <c r="C307" s="10">
        <v>4</v>
      </c>
      <c r="D307" s="112">
        <v>2981500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>
      <c r="A308" s="10" t="str">
        <f t="shared" si="1"/>
        <v>3c05</v>
      </c>
      <c r="B308" s="10" t="s">
        <v>30</v>
      </c>
      <c r="C308" s="10">
        <v>5</v>
      </c>
      <c r="D308" s="112">
        <f>D307</f>
        <v>2981500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>
      <c r="A309" s="10" t="str">
        <f t="shared" si="1"/>
        <v>3c06</v>
      </c>
      <c r="B309" s="10" t="s">
        <v>30</v>
      </c>
      <c r="C309" s="10">
        <v>6</v>
      </c>
      <c r="D309" s="112">
        <v>3075500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>
      <c r="A310" s="10" t="str">
        <f t="shared" si="1"/>
        <v>3c07</v>
      </c>
      <c r="B310" s="10" t="s">
        <v>30</v>
      </c>
      <c r="C310" s="10">
        <v>7</v>
      </c>
      <c r="D310" s="112">
        <f>D309</f>
        <v>3075500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>
      <c r="A311" s="10" t="str">
        <f t="shared" si="1"/>
        <v>3c08</v>
      </c>
      <c r="B311" s="10" t="s">
        <v>30</v>
      </c>
      <c r="C311" s="10">
        <v>8</v>
      </c>
      <c r="D311" s="112">
        <v>3172300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>
      <c r="A312" s="10" t="str">
        <f t="shared" si="1"/>
        <v>3c09</v>
      </c>
      <c r="B312" s="10" t="s">
        <v>30</v>
      </c>
      <c r="C312" s="10">
        <v>9</v>
      </c>
      <c r="D312" s="112">
        <f>D311</f>
        <v>3172300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>
      <c r="A313" s="10" t="str">
        <f t="shared" si="1"/>
        <v>3c10</v>
      </c>
      <c r="B313" s="10" t="s">
        <v>30</v>
      </c>
      <c r="C313" s="10">
        <v>10</v>
      </c>
      <c r="D313" s="112">
        <v>3272200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>
      <c r="A314" s="10" t="str">
        <f t="shared" si="1"/>
        <v>3c11</v>
      </c>
      <c r="B314" s="10" t="s">
        <v>30</v>
      </c>
      <c r="C314" s="10">
        <v>11</v>
      </c>
      <c r="D314" s="112">
        <f>D313</f>
        <v>3272200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>
      <c r="A315" s="10" t="str">
        <f t="shared" si="1"/>
        <v>3c12</v>
      </c>
      <c r="B315" s="10" t="s">
        <v>30</v>
      </c>
      <c r="C315" s="10">
        <v>12</v>
      </c>
      <c r="D315" s="112">
        <v>3375300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>
      <c r="A316" s="10" t="str">
        <f t="shared" si="1"/>
        <v>3c13</v>
      </c>
      <c r="B316" s="10" t="s">
        <v>30</v>
      </c>
      <c r="C316" s="10">
        <v>13</v>
      </c>
      <c r="D316" s="112">
        <f>D315</f>
        <v>3375300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>
      <c r="A317" s="10" t="str">
        <f t="shared" si="1"/>
        <v>3c14</v>
      </c>
      <c r="B317" s="10" t="s">
        <v>30</v>
      </c>
      <c r="C317" s="10">
        <v>14</v>
      </c>
      <c r="D317" s="112">
        <v>3481600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>
      <c r="A318" s="10" t="str">
        <f t="shared" si="1"/>
        <v>3c15</v>
      </c>
      <c r="B318" s="10" t="s">
        <v>30</v>
      </c>
      <c r="C318" s="10">
        <v>15</v>
      </c>
      <c r="D318" s="112">
        <f>D317</f>
        <v>3481600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>
      <c r="A319" s="10" t="str">
        <f t="shared" si="1"/>
        <v>3c16</v>
      </c>
      <c r="B319" s="10" t="s">
        <v>30</v>
      </c>
      <c r="C319" s="10">
        <v>16</v>
      </c>
      <c r="D319" s="112">
        <v>3591200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>
      <c r="A320" s="10" t="str">
        <f t="shared" si="1"/>
        <v>3c17</v>
      </c>
      <c r="B320" s="10" t="s">
        <v>30</v>
      </c>
      <c r="C320" s="10">
        <v>17</v>
      </c>
      <c r="D320" s="112">
        <f>D319</f>
        <v>3591200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>
      <c r="A321" s="10" t="str">
        <f t="shared" si="1"/>
        <v>3c18</v>
      </c>
      <c r="B321" s="10" t="s">
        <v>30</v>
      </c>
      <c r="C321" s="10">
        <v>18</v>
      </c>
      <c r="D321" s="112">
        <v>3704300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>
      <c r="A322" s="10" t="str">
        <f t="shared" si="1"/>
        <v>3c19</v>
      </c>
      <c r="B322" s="10" t="s">
        <v>30</v>
      </c>
      <c r="C322" s="10">
        <v>19</v>
      </c>
      <c r="D322" s="112">
        <f>D321</f>
        <v>3704300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>
      <c r="A323" s="10" t="str">
        <f t="shared" si="1"/>
        <v>3c20</v>
      </c>
      <c r="B323" s="10" t="s">
        <v>30</v>
      </c>
      <c r="C323" s="10">
        <v>20</v>
      </c>
      <c r="D323" s="112">
        <v>3821000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>
      <c r="A324" s="10" t="str">
        <f t="shared" si="1"/>
        <v>3c21</v>
      </c>
      <c r="B324" s="10" t="s">
        <v>30</v>
      </c>
      <c r="C324" s="10">
        <v>21</v>
      </c>
      <c r="D324" s="112">
        <f>D323</f>
        <v>3821000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>
      <c r="A325" s="10" t="str">
        <f t="shared" si="1"/>
        <v>3c22</v>
      </c>
      <c r="B325" s="10" t="s">
        <v>30</v>
      </c>
      <c r="C325" s="10">
        <v>22</v>
      </c>
      <c r="D325" s="112">
        <v>3941400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>
      <c r="A326" s="10" t="str">
        <f t="shared" si="1"/>
        <v>3c23</v>
      </c>
      <c r="B326" s="10" t="s">
        <v>30</v>
      </c>
      <c r="C326" s="10">
        <v>23</v>
      </c>
      <c r="D326" s="112">
        <f>D325</f>
        <v>3941400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>
      <c r="A327" s="10" t="str">
        <f t="shared" si="1"/>
        <v>3c24</v>
      </c>
      <c r="B327" s="10" t="s">
        <v>30</v>
      </c>
      <c r="C327" s="10">
        <v>24</v>
      </c>
      <c r="D327" s="112">
        <v>4065500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>
      <c r="A328" s="10" t="str">
        <f t="shared" si="1"/>
        <v>3c25</v>
      </c>
      <c r="B328" s="10" t="s">
        <v>30</v>
      </c>
      <c r="C328" s="10">
        <v>25</v>
      </c>
      <c r="D328" s="112">
        <f>D327</f>
        <v>4065500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>
      <c r="A329" s="10" t="str">
        <f t="shared" si="1"/>
        <v>3c26</v>
      </c>
      <c r="B329" s="10" t="s">
        <v>30</v>
      </c>
      <c r="C329" s="10">
        <v>26</v>
      </c>
      <c r="D329" s="112">
        <v>4193500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>
      <c r="A330" s="10" t="str">
        <f t="shared" si="1"/>
        <v>3c27</v>
      </c>
      <c r="B330" s="10" t="s">
        <v>30</v>
      </c>
      <c r="C330" s="10">
        <v>27</v>
      </c>
      <c r="D330" s="112">
        <f>D329</f>
        <v>4193500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>
      <c r="A331" s="10" t="str">
        <f t="shared" si="1"/>
        <v>3c28</v>
      </c>
      <c r="B331" s="10" t="s">
        <v>30</v>
      </c>
      <c r="C331" s="10">
        <v>28</v>
      </c>
      <c r="D331" s="112">
        <v>4325600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>
      <c r="A332" s="10" t="str">
        <f t="shared" si="1"/>
        <v>3c29</v>
      </c>
      <c r="B332" s="10" t="s">
        <v>30</v>
      </c>
      <c r="C332" s="10">
        <v>29</v>
      </c>
      <c r="D332" s="112">
        <f>D331</f>
        <v>4325600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>
      <c r="A333" s="10" t="str">
        <f t="shared" si="1"/>
        <v>3c30</v>
      </c>
      <c r="B333" s="10" t="s">
        <v>30</v>
      </c>
      <c r="C333" s="10">
        <v>30</v>
      </c>
      <c r="D333" s="112">
        <v>4461800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>
      <c r="A334" s="10" t="str">
        <f t="shared" si="1"/>
        <v>3c31</v>
      </c>
      <c r="B334" s="10" t="s">
        <v>30</v>
      </c>
      <c r="C334" s="10">
        <v>31</v>
      </c>
      <c r="D334" s="112">
        <f>D333</f>
        <v>4461800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thickBot="1">
      <c r="A335" s="10" t="str">
        <f t="shared" si="1"/>
        <v>3c32</v>
      </c>
      <c r="B335" s="10" t="s">
        <v>30</v>
      </c>
      <c r="C335" s="10">
        <v>32</v>
      </c>
      <c r="D335" s="127">
        <v>4602400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>
      <c r="A336" s="10" t="str">
        <f t="shared" si="1"/>
        <v>3d00</v>
      </c>
      <c r="B336" s="10" t="s">
        <v>33</v>
      </c>
      <c r="C336" s="10">
        <v>0</v>
      </c>
      <c r="D336" s="113">
        <v>2920800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>
      <c r="A337" s="10" t="str">
        <f t="shared" si="1"/>
        <v>3d01</v>
      </c>
      <c r="B337" s="10" t="s">
        <v>33</v>
      </c>
      <c r="C337" s="10">
        <v>1</v>
      </c>
      <c r="D337" s="113">
        <f>D336</f>
        <v>2920800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>
      <c r="A338" s="10" t="str">
        <f t="shared" si="1"/>
        <v>3d02</v>
      </c>
      <c r="B338" s="10" t="s">
        <v>33</v>
      </c>
      <c r="C338" s="10">
        <v>2</v>
      </c>
      <c r="D338" s="113">
        <v>3012800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>
      <c r="A339" s="10" t="str">
        <f t="shared" si="1"/>
        <v>3d03</v>
      </c>
      <c r="B339" s="10" t="s">
        <v>33</v>
      </c>
      <c r="C339" s="10">
        <v>3</v>
      </c>
      <c r="D339" s="113">
        <f>D338</f>
        <v>3012800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>
      <c r="A340" s="10" t="str">
        <f t="shared" si="1"/>
        <v>3d04</v>
      </c>
      <c r="B340" s="10" t="s">
        <v>33</v>
      </c>
      <c r="C340" s="10">
        <v>4</v>
      </c>
      <c r="D340" s="113">
        <v>3107700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>
      <c r="A341" s="10" t="str">
        <f t="shared" si="1"/>
        <v>3d05</v>
      </c>
      <c r="B341" s="10" t="s">
        <v>33</v>
      </c>
      <c r="C341" s="10">
        <v>5</v>
      </c>
      <c r="D341" s="113">
        <f>D340</f>
        <v>3107700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>
      <c r="A342" s="10" t="str">
        <f t="shared" si="1"/>
        <v>3d06</v>
      </c>
      <c r="B342" s="10" t="s">
        <v>33</v>
      </c>
      <c r="C342" s="10">
        <v>6</v>
      </c>
      <c r="D342" s="113">
        <v>3205500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>
      <c r="A343" s="10" t="str">
        <f t="shared" si="1"/>
        <v>3d07</v>
      </c>
      <c r="B343" s="10" t="s">
        <v>33</v>
      </c>
      <c r="C343" s="10">
        <v>7</v>
      </c>
      <c r="D343" s="113">
        <f>D342</f>
        <v>3205500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>
      <c r="A344" s="10" t="str">
        <f t="shared" si="1"/>
        <v>3d08</v>
      </c>
      <c r="B344" s="10" t="s">
        <v>33</v>
      </c>
      <c r="C344" s="10">
        <v>8</v>
      </c>
      <c r="D344" s="113">
        <v>3306500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>
      <c r="A345" s="10" t="str">
        <f t="shared" si="1"/>
        <v>3d09</v>
      </c>
      <c r="B345" s="10" t="s">
        <v>33</v>
      </c>
      <c r="C345" s="10">
        <v>9</v>
      </c>
      <c r="D345" s="113">
        <f>D344</f>
        <v>3306500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>
      <c r="A346" s="10" t="str">
        <f t="shared" si="1"/>
        <v>3d10</v>
      </c>
      <c r="B346" s="10" t="s">
        <v>33</v>
      </c>
      <c r="C346" s="10">
        <v>10</v>
      </c>
      <c r="D346" s="113">
        <v>3410600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>
      <c r="A347" s="10" t="str">
        <f t="shared" si="1"/>
        <v>3d11</v>
      </c>
      <c r="B347" s="10" t="s">
        <v>33</v>
      </c>
      <c r="C347" s="10">
        <v>11</v>
      </c>
      <c r="D347" s="113">
        <f>D346</f>
        <v>3410600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>
      <c r="A348" s="10" t="str">
        <f t="shared" si="1"/>
        <v>3d12</v>
      </c>
      <c r="B348" s="10" t="s">
        <v>33</v>
      </c>
      <c r="C348" s="10">
        <v>12</v>
      </c>
      <c r="D348" s="113">
        <v>3518100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>
      <c r="A349" s="10" t="str">
        <f t="shared" si="1"/>
        <v>3d13</v>
      </c>
      <c r="B349" s="10" t="s">
        <v>33</v>
      </c>
      <c r="C349" s="10">
        <v>13</v>
      </c>
      <c r="D349" s="113">
        <f>D348</f>
        <v>3518100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>
      <c r="A350" s="10" t="str">
        <f t="shared" si="1"/>
        <v>3d14</v>
      </c>
      <c r="B350" s="10" t="s">
        <v>33</v>
      </c>
      <c r="C350" s="10">
        <v>14</v>
      </c>
      <c r="D350" s="113">
        <v>3628900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>
      <c r="A351" s="10" t="str">
        <f t="shared" si="1"/>
        <v>3d15</v>
      </c>
      <c r="B351" s="10" t="s">
        <v>33</v>
      </c>
      <c r="C351" s="10">
        <v>15</v>
      </c>
      <c r="D351" s="113">
        <f>D350</f>
        <v>3628900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>
      <c r="A352" s="10" t="str">
        <f t="shared" si="1"/>
        <v>3d16</v>
      </c>
      <c r="B352" s="10" t="s">
        <v>33</v>
      </c>
      <c r="C352" s="10">
        <v>16</v>
      </c>
      <c r="D352" s="113">
        <v>3743100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>
      <c r="A353" s="10" t="str">
        <f t="shared" si="1"/>
        <v>3d17</v>
      </c>
      <c r="B353" s="10" t="s">
        <v>33</v>
      </c>
      <c r="C353" s="10">
        <v>17</v>
      </c>
      <c r="D353" s="113">
        <f>D352</f>
        <v>3743100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>
      <c r="A354" s="10" t="str">
        <f t="shared" si="1"/>
        <v>3d18</v>
      </c>
      <c r="B354" s="10" t="s">
        <v>33</v>
      </c>
      <c r="C354" s="10">
        <v>18</v>
      </c>
      <c r="D354" s="113">
        <v>3861000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>
      <c r="A355" s="10" t="str">
        <f t="shared" si="1"/>
        <v>3d19</v>
      </c>
      <c r="B355" s="10" t="s">
        <v>33</v>
      </c>
      <c r="C355" s="10">
        <v>19</v>
      </c>
      <c r="D355" s="113">
        <f>D354</f>
        <v>3861000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>
      <c r="A356" s="10" t="str">
        <f t="shared" si="1"/>
        <v>3d20</v>
      </c>
      <c r="B356" s="10" t="s">
        <v>33</v>
      </c>
      <c r="C356" s="10">
        <v>20</v>
      </c>
      <c r="D356" s="113">
        <v>3982600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>
      <c r="A357" s="10" t="str">
        <f t="shared" si="1"/>
        <v>3d21</v>
      </c>
      <c r="B357" s="10" t="s">
        <v>33</v>
      </c>
      <c r="C357" s="10">
        <v>21</v>
      </c>
      <c r="D357" s="113">
        <f>D356</f>
        <v>3982600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>
      <c r="A358" s="10" t="str">
        <f t="shared" si="1"/>
        <v>3d22</v>
      </c>
      <c r="B358" s="10" t="s">
        <v>33</v>
      </c>
      <c r="C358" s="10">
        <v>22</v>
      </c>
      <c r="D358" s="113">
        <v>4108100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>
      <c r="A359" s="10" t="str">
        <f t="shared" si="1"/>
        <v>3d23</v>
      </c>
      <c r="B359" s="10" t="s">
        <v>33</v>
      </c>
      <c r="C359" s="10">
        <v>23</v>
      </c>
      <c r="D359" s="113">
        <f>D358</f>
        <v>4108100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>
      <c r="A360" s="10" t="str">
        <f t="shared" si="1"/>
        <v>3d24</v>
      </c>
      <c r="B360" s="10" t="s">
        <v>33</v>
      </c>
      <c r="C360" s="10">
        <v>24</v>
      </c>
      <c r="D360" s="113">
        <v>4237500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>
      <c r="A361" s="10" t="str">
        <f t="shared" si="1"/>
        <v>3d25</v>
      </c>
      <c r="B361" s="10" t="s">
        <v>33</v>
      </c>
      <c r="C361" s="10">
        <v>25</v>
      </c>
      <c r="D361" s="113">
        <f>D360</f>
        <v>4237500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>
      <c r="A362" s="10" t="str">
        <f t="shared" si="1"/>
        <v>3d26</v>
      </c>
      <c r="B362" s="10" t="s">
        <v>33</v>
      </c>
      <c r="C362" s="10">
        <v>26</v>
      </c>
      <c r="D362" s="113">
        <v>4370900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>
      <c r="A363" s="10" t="str">
        <f t="shared" si="1"/>
        <v>3d27</v>
      </c>
      <c r="B363" s="10" t="s">
        <v>33</v>
      </c>
      <c r="C363" s="10">
        <v>27</v>
      </c>
      <c r="D363" s="113">
        <f>D362</f>
        <v>4370900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>
      <c r="A364" s="10" t="str">
        <f t="shared" si="1"/>
        <v>3d28</v>
      </c>
      <c r="B364" s="10" t="s">
        <v>33</v>
      </c>
      <c r="C364" s="10">
        <v>28</v>
      </c>
      <c r="D364" s="113">
        <v>4508600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>
      <c r="A365" s="10" t="str">
        <f t="shared" si="1"/>
        <v>3d29</v>
      </c>
      <c r="B365" s="10" t="s">
        <v>33</v>
      </c>
      <c r="C365" s="10">
        <v>29</v>
      </c>
      <c r="D365" s="113">
        <f>D364</f>
        <v>4508600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>
      <c r="A366" s="10" t="str">
        <f t="shared" si="1"/>
        <v>3d30</v>
      </c>
      <c r="B366" s="10" t="s">
        <v>33</v>
      </c>
      <c r="C366" s="10">
        <v>30</v>
      </c>
      <c r="D366" s="113">
        <v>4650600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>
      <c r="A367" s="10" t="str">
        <f t="shared" si="1"/>
        <v>3d31</v>
      </c>
      <c r="B367" s="10" t="s">
        <v>33</v>
      </c>
      <c r="C367" s="10">
        <v>31</v>
      </c>
      <c r="D367" s="113">
        <f>D366</f>
        <v>4650600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thickBot="1">
      <c r="A368" s="10" t="str">
        <f t="shared" si="1"/>
        <v>3d32</v>
      </c>
      <c r="B368" s="10" t="s">
        <v>33</v>
      </c>
      <c r="C368" s="10">
        <v>32</v>
      </c>
      <c r="D368" s="128">
        <v>4797000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>
      <c r="A369" s="10" t="str">
        <f t="shared" si="1"/>
        <v>4a00</v>
      </c>
      <c r="B369" s="10" t="s">
        <v>36</v>
      </c>
      <c r="C369" s="10">
        <v>0</v>
      </c>
      <c r="D369" s="111">
        <v>3044300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>
      <c r="A370" s="10" t="str">
        <f t="shared" si="1"/>
        <v>4a01</v>
      </c>
      <c r="B370" s="10" t="s">
        <v>36</v>
      </c>
      <c r="C370" s="10">
        <v>1</v>
      </c>
      <c r="D370" s="111">
        <f>D369</f>
        <v>3044300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>
      <c r="A371" s="10" t="str">
        <f t="shared" si="1"/>
        <v>4a02</v>
      </c>
      <c r="B371" s="10" t="s">
        <v>36</v>
      </c>
      <c r="C371" s="10">
        <v>2</v>
      </c>
      <c r="D371" s="111">
        <v>3140200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>
      <c r="A372" s="10" t="str">
        <f t="shared" si="1"/>
        <v>4a03</v>
      </c>
      <c r="B372" s="10" t="s">
        <v>36</v>
      </c>
      <c r="C372" s="10">
        <v>3</v>
      </c>
      <c r="D372" s="111">
        <f>D371</f>
        <v>3140200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>
      <c r="A373" s="10" t="str">
        <f t="shared" si="1"/>
        <v>4a04</v>
      </c>
      <c r="B373" s="10" t="s">
        <v>36</v>
      </c>
      <c r="C373" s="10">
        <v>4</v>
      </c>
      <c r="D373" s="111">
        <v>3239100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>
      <c r="A374" s="10" t="str">
        <f t="shared" si="1"/>
        <v>4a05</v>
      </c>
      <c r="B374" s="10" t="s">
        <v>36</v>
      </c>
      <c r="C374" s="10">
        <v>5</v>
      </c>
      <c r="D374" s="111">
        <f>D373</f>
        <v>3239100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>
      <c r="A375" s="10" t="str">
        <f t="shared" si="1"/>
        <v>4a06</v>
      </c>
      <c r="B375" s="10" t="s">
        <v>36</v>
      </c>
      <c r="C375" s="10">
        <v>6</v>
      </c>
      <c r="D375" s="111">
        <v>3341100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>
      <c r="A376" s="10" t="str">
        <f t="shared" si="1"/>
        <v>4a07</v>
      </c>
      <c r="B376" s="10" t="s">
        <v>36</v>
      </c>
      <c r="C376" s="10">
        <v>7</v>
      </c>
      <c r="D376" s="111">
        <f>D375</f>
        <v>3341100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>
      <c r="A377" s="10" t="str">
        <f t="shared" si="1"/>
        <v>4a08</v>
      </c>
      <c r="B377" s="10" t="s">
        <v>36</v>
      </c>
      <c r="C377" s="10">
        <v>8</v>
      </c>
      <c r="D377" s="111">
        <v>3446400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>
      <c r="A378" s="10" t="str">
        <f t="shared" si="1"/>
        <v>4a09</v>
      </c>
      <c r="B378" s="10" t="s">
        <v>36</v>
      </c>
      <c r="C378" s="10">
        <v>9</v>
      </c>
      <c r="D378" s="111">
        <f>D377</f>
        <v>3446400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>
      <c r="A379" s="10" t="str">
        <f t="shared" si="1"/>
        <v>4a10</v>
      </c>
      <c r="B379" s="10" t="s">
        <v>36</v>
      </c>
      <c r="C379" s="10">
        <v>10</v>
      </c>
      <c r="D379" s="111">
        <v>3554900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>
      <c r="A380" s="10" t="str">
        <f t="shared" si="1"/>
        <v>4a11</v>
      </c>
      <c r="B380" s="10" t="s">
        <v>36</v>
      </c>
      <c r="C380" s="10">
        <v>11</v>
      </c>
      <c r="D380" s="111">
        <f>D379</f>
        <v>3554900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>
      <c r="A381" s="10" t="str">
        <f t="shared" si="1"/>
        <v>4a12</v>
      </c>
      <c r="B381" s="10" t="s">
        <v>36</v>
      </c>
      <c r="C381" s="10">
        <v>12</v>
      </c>
      <c r="D381" s="111">
        <v>3666900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>
      <c r="A382" s="10" t="str">
        <f t="shared" si="1"/>
        <v>4a13</v>
      </c>
      <c r="B382" s="10" t="s">
        <v>36</v>
      </c>
      <c r="C382" s="10">
        <v>13</v>
      </c>
      <c r="D382" s="111">
        <f>D381</f>
        <v>3666900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>
      <c r="A383" s="10" t="str">
        <f t="shared" si="1"/>
        <v>4a14</v>
      </c>
      <c r="B383" s="10" t="s">
        <v>36</v>
      </c>
      <c r="C383" s="10">
        <v>14</v>
      </c>
      <c r="D383" s="111">
        <v>3782400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>
      <c r="A384" s="10" t="str">
        <f t="shared" si="1"/>
        <v>4a15</v>
      </c>
      <c r="B384" s="10" t="s">
        <v>36</v>
      </c>
      <c r="C384" s="10">
        <v>15</v>
      </c>
      <c r="D384" s="111">
        <f>D383</f>
        <v>3782400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>
      <c r="A385" s="10" t="str">
        <f t="shared" si="1"/>
        <v>4a16</v>
      </c>
      <c r="B385" s="10" t="s">
        <v>36</v>
      </c>
      <c r="C385" s="10">
        <v>16</v>
      </c>
      <c r="D385" s="111">
        <v>3901500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>
      <c r="A386" s="10" t="str">
        <f t="shared" si="1"/>
        <v>4a17</v>
      </c>
      <c r="B386" s="10" t="s">
        <v>36</v>
      </c>
      <c r="C386" s="10">
        <v>17</v>
      </c>
      <c r="D386" s="111">
        <f>D385</f>
        <v>3901500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>
      <c r="A387" s="10" t="str">
        <f t="shared" si="1"/>
        <v>4a18</v>
      </c>
      <c r="B387" s="10" t="s">
        <v>36</v>
      </c>
      <c r="C387" s="10">
        <v>18</v>
      </c>
      <c r="D387" s="111">
        <v>4024400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>
      <c r="A388" s="10" t="str">
        <f t="shared" si="1"/>
        <v>4a19</v>
      </c>
      <c r="B388" s="10" t="s">
        <v>36</v>
      </c>
      <c r="C388" s="10">
        <v>19</v>
      </c>
      <c r="D388" s="111">
        <f>D387</f>
        <v>4024400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>
      <c r="A389" s="10" t="str">
        <f t="shared" si="1"/>
        <v>4a20</v>
      </c>
      <c r="B389" s="10" t="s">
        <v>36</v>
      </c>
      <c r="C389" s="10">
        <v>20</v>
      </c>
      <c r="D389" s="111">
        <v>4151100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>
      <c r="A390" s="10" t="str">
        <f t="shared" si="1"/>
        <v>4a21</v>
      </c>
      <c r="B390" s="10" t="s">
        <v>36</v>
      </c>
      <c r="C390" s="10">
        <v>21</v>
      </c>
      <c r="D390" s="111">
        <f>D389</f>
        <v>4151100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>
      <c r="A391" s="10" t="str">
        <f t="shared" si="1"/>
        <v>4a22</v>
      </c>
      <c r="B391" s="10" t="s">
        <v>36</v>
      </c>
      <c r="C391" s="10">
        <v>22</v>
      </c>
      <c r="D391" s="111">
        <v>4281800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>
      <c r="A392" s="10" t="str">
        <f t="shared" si="1"/>
        <v>4a23</v>
      </c>
      <c r="B392" s="10" t="s">
        <v>36</v>
      </c>
      <c r="C392" s="10">
        <v>23</v>
      </c>
      <c r="D392" s="111">
        <f>D391</f>
        <v>4281800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>
      <c r="A393" s="10" t="str">
        <f t="shared" si="1"/>
        <v>4a24</v>
      </c>
      <c r="B393" s="10" t="s">
        <v>36</v>
      </c>
      <c r="C393" s="10">
        <v>24</v>
      </c>
      <c r="D393" s="111">
        <v>4416700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>
      <c r="A394" s="10" t="str">
        <f t="shared" si="1"/>
        <v>4a25</v>
      </c>
      <c r="B394" s="10" t="s">
        <v>36</v>
      </c>
      <c r="C394" s="10">
        <v>25</v>
      </c>
      <c r="D394" s="111">
        <f>D393</f>
        <v>4416700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>
      <c r="A395" s="10" t="str">
        <f t="shared" si="1"/>
        <v>4a26</v>
      </c>
      <c r="B395" s="10" t="s">
        <v>36</v>
      </c>
      <c r="C395" s="10">
        <v>26</v>
      </c>
      <c r="D395" s="111">
        <v>4555800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>
      <c r="A396" s="10" t="str">
        <f t="shared" si="1"/>
        <v>4a27</v>
      </c>
      <c r="B396" s="10" t="s">
        <v>36</v>
      </c>
      <c r="C396" s="10">
        <v>27</v>
      </c>
      <c r="D396" s="111">
        <f>D395</f>
        <v>4555800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>
      <c r="A397" s="10" t="str">
        <f t="shared" si="1"/>
        <v>4a28</v>
      </c>
      <c r="B397" s="10" t="s">
        <v>36</v>
      </c>
      <c r="C397" s="10">
        <v>28</v>
      </c>
      <c r="D397" s="111">
        <v>4699300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>
      <c r="A398" s="10" t="str">
        <f t="shared" si="1"/>
        <v>4a29</v>
      </c>
      <c r="B398" s="10" t="s">
        <v>36</v>
      </c>
      <c r="C398" s="10">
        <v>29</v>
      </c>
      <c r="D398" s="111">
        <f>D397</f>
        <v>4699300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>
      <c r="A399" s="10" t="str">
        <f t="shared" si="1"/>
        <v>4a30</v>
      </c>
      <c r="B399" s="10" t="s">
        <v>36</v>
      </c>
      <c r="C399" s="10">
        <v>30</v>
      </c>
      <c r="D399" s="111">
        <v>4847300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>
      <c r="A400" s="10" t="str">
        <f t="shared" si="1"/>
        <v>4a31</v>
      </c>
      <c r="B400" s="10" t="s">
        <v>36</v>
      </c>
      <c r="C400" s="10">
        <v>31</v>
      </c>
      <c r="D400" s="111">
        <f>D399</f>
        <v>4847300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thickBot="1">
      <c r="A401" s="10" t="str">
        <f t="shared" si="1"/>
        <v>4a32</v>
      </c>
      <c r="B401" s="10" t="s">
        <v>36</v>
      </c>
      <c r="C401" s="10">
        <v>32</v>
      </c>
      <c r="D401" s="126">
        <v>5000000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>
      <c r="A402" s="10" t="str">
        <f t="shared" si="1"/>
        <v>4b00</v>
      </c>
      <c r="B402" s="10" t="s">
        <v>39</v>
      </c>
      <c r="C402" s="10">
        <v>0</v>
      </c>
      <c r="D402" s="112">
        <v>3173100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>
      <c r="A403" s="10" t="str">
        <f t="shared" si="1"/>
        <v>4b01</v>
      </c>
      <c r="B403" s="10" t="s">
        <v>39</v>
      </c>
      <c r="C403" s="10">
        <v>1</v>
      </c>
      <c r="D403" s="112">
        <f>D402</f>
        <v>3173100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>
      <c r="A404" s="10" t="str">
        <f t="shared" si="1"/>
        <v>4b02</v>
      </c>
      <c r="B404" s="10" t="s">
        <v>39</v>
      </c>
      <c r="C404" s="10">
        <v>2</v>
      </c>
      <c r="D404" s="112">
        <v>3273100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>
      <c r="A405" s="10" t="str">
        <f t="shared" si="1"/>
        <v>4b03</v>
      </c>
      <c r="B405" s="10" t="s">
        <v>39</v>
      </c>
      <c r="C405" s="10">
        <v>3</v>
      </c>
      <c r="D405" s="112">
        <f>D404</f>
        <v>3273100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>
      <c r="A406" s="10" t="str">
        <f t="shared" si="1"/>
        <v>4b04</v>
      </c>
      <c r="B406" s="10" t="s">
        <v>39</v>
      </c>
      <c r="C406" s="10">
        <v>4</v>
      </c>
      <c r="D406" s="112">
        <v>3376100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>
      <c r="A407" s="10" t="str">
        <f t="shared" si="1"/>
        <v>4b05</v>
      </c>
      <c r="B407" s="10" t="s">
        <v>39</v>
      </c>
      <c r="C407" s="10">
        <v>5</v>
      </c>
      <c r="D407" s="112">
        <f>D406</f>
        <v>3376100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>
      <c r="A408" s="10" t="str">
        <f t="shared" si="1"/>
        <v>4b06</v>
      </c>
      <c r="B408" s="10" t="s">
        <v>39</v>
      </c>
      <c r="C408" s="10">
        <v>6</v>
      </c>
      <c r="D408" s="112">
        <v>3482500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>
      <c r="A409" s="10" t="str">
        <f t="shared" si="1"/>
        <v>4b07</v>
      </c>
      <c r="B409" s="10" t="s">
        <v>39</v>
      </c>
      <c r="C409" s="10">
        <v>7</v>
      </c>
      <c r="D409" s="112">
        <f>D408</f>
        <v>3482500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>
      <c r="A410" s="10" t="str">
        <f t="shared" si="1"/>
        <v>4b08</v>
      </c>
      <c r="B410" s="10" t="s">
        <v>39</v>
      </c>
      <c r="C410" s="10">
        <v>8</v>
      </c>
      <c r="D410" s="112">
        <v>3529100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>
      <c r="A411" s="10" t="str">
        <f t="shared" si="1"/>
        <v>4b09</v>
      </c>
      <c r="B411" s="10" t="s">
        <v>39</v>
      </c>
      <c r="C411" s="10">
        <v>9</v>
      </c>
      <c r="D411" s="112">
        <f>D410</f>
        <v>3529100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>
      <c r="A412" s="10" t="str">
        <f t="shared" si="1"/>
        <v>4b10</v>
      </c>
      <c r="B412" s="10" t="s">
        <v>39</v>
      </c>
      <c r="C412" s="10">
        <v>10</v>
      </c>
      <c r="D412" s="112">
        <v>3705300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>
      <c r="A413" s="10" t="str">
        <f t="shared" si="1"/>
        <v>4b11</v>
      </c>
      <c r="B413" s="10" t="s">
        <v>39</v>
      </c>
      <c r="C413" s="10">
        <v>11</v>
      </c>
      <c r="D413" s="112">
        <f>D412</f>
        <v>3705300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>
      <c r="A414" s="10" t="str">
        <f t="shared" si="1"/>
        <v>4b12</v>
      </c>
      <c r="B414" s="10" t="s">
        <v>39</v>
      </c>
      <c r="C414" s="10">
        <v>12</v>
      </c>
      <c r="D414" s="112">
        <v>3822000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>
      <c r="A415" s="10" t="str">
        <f t="shared" si="1"/>
        <v>4b13</v>
      </c>
      <c r="B415" s="10" t="s">
        <v>39</v>
      </c>
      <c r="C415" s="10">
        <v>13</v>
      </c>
      <c r="D415" s="112">
        <f>D414</f>
        <v>3822000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>
      <c r="A416" s="10" t="str">
        <f t="shared" si="1"/>
        <v>4b14</v>
      </c>
      <c r="B416" s="10" t="s">
        <v>39</v>
      </c>
      <c r="C416" s="10">
        <v>14</v>
      </c>
      <c r="D416" s="112">
        <v>3942400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>
      <c r="A417" s="10" t="str">
        <f t="shared" si="1"/>
        <v>4b15</v>
      </c>
      <c r="B417" s="10" t="s">
        <v>39</v>
      </c>
      <c r="C417" s="10">
        <v>15</v>
      </c>
      <c r="D417" s="112">
        <f>D416</f>
        <v>3942400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>
      <c r="A418" s="10" t="str">
        <f t="shared" si="1"/>
        <v>4b16</v>
      </c>
      <c r="B418" s="10" t="s">
        <v>39</v>
      </c>
      <c r="C418" s="10">
        <v>16</v>
      </c>
      <c r="D418" s="112">
        <v>4066500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>
      <c r="A419" s="10" t="str">
        <f t="shared" si="1"/>
        <v>4b17</v>
      </c>
      <c r="B419" s="10" t="s">
        <v>39</v>
      </c>
      <c r="C419" s="10">
        <v>17</v>
      </c>
      <c r="D419" s="112">
        <f>D418</f>
        <v>4066500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>
      <c r="A420" s="10" t="str">
        <f t="shared" si="1"/>
        <v>4b18</v>
      </c>
      <c r="B420" s="10" t="s">
        <v>39</v>
      </c>
      <c r="C420" s="10">
        <v>18</v>
      </c>
      <c r="D420" s="112">
        <v>4194600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>
      <c r="A421" s="10" t="str">
        <f t="shared" si="1"/>
        <v>4b19</v>
      </c>
      <c r="B421" s="10" t="s">
        <v>39</v>
      </c>
      <c r="C421" s="10">
        <v>19</v>
      </c>
      <c r="D421" s="112">
        <f>D420</f>
        <v>4194600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>
      <c r="A422" s="10" t="str">
        <f t="shared" si="1"/>
        <v>4b20</v>
      </c>
      <c r="B422" s="10" t="s">
        <v>39</v>
      </c>
      <c r="C422" s="10">
        <v>20</v>
      </c>
      <c r="D422" s="112">
        <v>4326700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>
      <c r="A423" s="10" t="str">
        <f t="shared" si="1"/>
        <v>4b21</v>
      </c>
      <c r="B423" s="10" t="s">
        <v>39</v>
      </c>
      <c r="C423" s="10">
        <v>21</v>
      </c>
      <c r="D423" s="112">
        <f>D422</f>
        <v>4326700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>
      <c r="A424" s="10" t="str">
        <f t="shared" si="1"/>
        <v>4b22</v>
      </c>
      <c r="B424" s="10" t="s">
        <v>39</v>
      </c>
      <c r="C424" s="10">
        <v>22</v>
      </c>
      <c r="D424" s="112">
        <v>4463000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>
      <c r="A425" s="10" t="str">
        <f t="shared" si="1"/>
        <v>4b23</v>
      </c>
      <c r="B425" s="10" t="s">
        <v>39</v>
      </c>
      <c r="C425" s="10">
        <v>23</v>
      </c>
      <c r="D425" s="112">
        <f>D424</f>
        <v>4463000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>
      <c r="A426" s="10" t="str">
        <f t="shared" si="1"/>
        <v>4b24</v>
      </c>
      <c r="B426" s="10" t="s">
        <v>39</v>
      </c>
      <c r="C426" s="10">
        <v>24</v>
      </c>
      <c r="D426" s="112">
        <v>4603500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>
      <c r="A427" s="10" t="str">
        <f t="shared" si="1"/>
        <v>4b25</v>
      </c>
      <c r="B427" s="10" t="s">
        <v>39</v>
      </c>
      <c r="C427" s="10">
        <v>25</v>
      </c>
      <c r="D427" s="112">
        <f>D426</f>
        <v>4603500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>
      <c r="A428" s="10" t="str">
        <f t="shared" si="1"/>
        <v>4b26</v>
      </c>
      <c r="B428" s="10" t="s">
        <v>39</v>
      </c>
      <c r="C428" s="10">
        <v>26</v>
      </c>
      <c r="D428" s="112">
        <v>4748500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>
      <c r="A429" s="10" t="str">
        <f t="shared" si="1"/>
        <v>4b27</v>
      </c>
      <c r="B429" s="10" t="s">
        <v>39</v>
      </c>
      <c r="C429" s="10">
        <v>27</v>
      </c>
      <c r="D429" s="112">
        <f>D428</f>
        <v>4748500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>
      <c r="A430" s="10" t="str">
        <f t="shared" si="1"/>
        <v>4b28</v>
      </c>
      <c r="B430" s="10" t="s">
        <v>39</v>
      </c>
      <c r="C430" s="10">
        <v>28</v>
      </c>
      <c r="D430" s="112">
        <v>4898100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>
      <c r="A431" s="10" t="str">
        <f t="shared" si="1"/>
        <v>4b29</v>
      </c>
      <c r="B431" s="10" t="s">
        <v>39</v>
      </c>
      <c r="C431" s="10">
        <v>29</v>
      </c>
      <c r="D431" s="112">
        <f>D430</f>
        <v>4898100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>
      <c r="A432" s="10" t="str">
        <f t="shared" si="1"/>
        <v>4b30</v>
      </c>
      <c r="B432" s="10" t="s">
        <v>39</v>
      </c>
      <c r="C432" s="10">
        <v>30</v>
      </c>
      <c r="D432" s="112">
        <v>5052300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>
      <c r="A433" s="10" t="str">
        <f t="shared" si="1"/>
        <v>4b31</v>
      </c>
      <c r="B433" s="10" t="s">
        <v>39</v>
      </c>
      <c r="C433" s="10">
        <v>31</v>
      </c>
      <c r="D433" s="112">
        <f>D432</f>
        <v>5052300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thickBot="1">
      <c r="A434" s="10" t="str">
        <f t="shared" si="1"/>
        <v>4b32</v>
      </c>
      <c r="B434" s="10" t="s">
        <v>39</v>
      </c>
      <c r="C434" s="10">
        <v>32</v>
      </c>
      <c r="D434" s="127">
        <v>5211500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>
      <c r="A435" s="10" t="str">
        <f t="shared" si="1"/>
        <v>4c00</v>
      </c>
      <c r="B435" s="10" t="s">
        <v>42</v>
      </c>
      <c r="C435" s="10">
        <v>0</v>
      </c>
      <c r="D435" s="112">
        <v>3307300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>
      <c r="A436" s="10" t="str">
        <f t="shared" si="1"/>
        <v>4c01</v>
      </c>
      <c r="B436" s="10" t="s">
        <v>42</v>
      </c>
      <c r="C436" s="10">
        <v>1</v>
      </c>
      <c r="D436" s="112">
        <f>D435</f>
        <v>3307300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>
      <c r="A437" s="10" t="str">
        <f t="shared" si="1"/>
        <v>4c02</v>
      </c>
      <c r="B437" s="10" t="s">
        <v>42</v>
      </c>
      <c r="C437" s="10">
        <v>2</v>
      </c>
      <c r="D437" s="112">
        <v>3411500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>
      <c r="A438" s="10" t="str">
        <f t="shared" si="1"/>
        <v>4c03</v>
      </c>
      <c r="B438" s="10" t="s">
        <v>42</v>
      </c>
      <c r="C438" s="10">
        <v>3</v>
      </c>
      <c r="D438" s="112">
        <f>D437</f>
        <v>3411500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>
      <c r="A439" s="10" t="str">
        <f t="shared" si="1"/>
        <v>4c04</v>
      </c>
      <c r="B439" s="10" t="s">
        <v>42</v>
      </c>
      <c r="C439" s="10">
        <v>4</v>
      </c>
      <c r="D439" s="112">
        <v>3518900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>
      <c r="A440" s="10" t="str">
        <f t="shared" si="1"/>
        <v>4c05</v>
      </c>
      <c r="B440" s="10" t="s">
        <v>42</v>
      </c>
      <c r="C440" s="10">
        <v>5</v>
      </c>
      <c r="D440" s="112">
        <f>D439</f>
        <v>3518900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>
      <c r="A441" s="10" t="str">
        <f t="shared" si="1"/>
        <v>4c06</v>
      </c>
      <c r="B441" s="10" t="s">
        <v>42</v>
      </c>
      <c r="C441" s="10">
        <v>6</v>
      </c>
      <c r="D441" s="112">
        <v>3629800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>
      <c r="A442" s="10" t="str">
        <f t="shared" si="1"/>
        <v>4c07</v>
      </c>
      <c r="B442" s="10" t="s">
        <v>42</v>
      </c>
      <c r="C442" s="10">
        <v>7</v>
      </c>
      <c r="D442" s="112">
        <f>D441</f>
        <v>3629800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>
      <c r="A443" s="10" t="str">
        <f t="shared" si="1"/>
        <v>4c08</v>
      </c>
      <c r="B443" s="10" t="s">
        <v>42</v>
      </c>
      <c r="C443" s="10">
        <v>8</v>
      </c>
      <c r="D443" s="112">
        <v>3744100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>
      <c r="A444" s="10" t="str">
        <f t="shared" si="1"/>
        <v>4c09</v>
      </c>
      <c r="B444" s="10" t="s">
        <v>42</v>
      </c>
      <c r="C444" s="10">
        <v>9</v>
      </c>
      <c r="D444" s="112">
        <f>D443</f>
        <v>3744100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>
      <c r="A445" s="10" t="str">
        <f t="shared" si="1"/>
        <v>4c10</v>
      </c>
      <c r="B445" s="10" t="s">
        <v>42</v>
      </c>
      <c r="C445" s="10">
        <v>10</v>
      </c>
      <c r="D445" s="112">
        <v>3862000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>
      <c r="A446" s="10" t="str">
        <f t="shared" si="1"/>
        <v>4c11</v>
      </c>
      <c r="B446" s="10" t="s">
        <v>42</v>
      </c>
      <c r="C446" s="10">
        <v>11</v>
      </c>
      <c r="D446" s="112">
        <f>D445</f>
        <v>3862000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>
      <c r="A447" s="10" t="str">
        <f t="shared" si="1"/>
        <v>4c12</v>
      </c>
      <c r="B447" s="10" t="s">
        <v>42</v>
      </c>
      <c r="C447" s="10">
        <v>12</v>
      </c>
      <c r="D447" s="112">
        <v>3983600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>
      <c r="A448" s="10" t="str">
        <f t="shared" si="1"/>
        <v>4c13</v>
      </c>
      <c r="B448" s="10" t="s">
        <v>42</v>
      </c>
      <c r="C448" s="10">
        <v>13</v>
      </c>
      <c r="D448" s="112">
        <f>D447</f>
        <v>3983600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>
      <c r="A449" s="10" t="str">
        <f t="shared" si="1"/>
        <v>4c14</v>
      </c>
      <c r="B449" s="10" t="s">
        <v>42</v>
      </c>
      <c r="C449" s="10">
        <v>14</v>
      </c>
      <c r="D449" s="112">
        <v>4109100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>
      <c r="A450" s="10" t="str">
        <f t="shared" si="1"/>
        <v>4c15</v>
      </c>
      <c r="B450" s="10" t="s">
        <v>42</v>
      </c>
      <c r="C450" s="10">
        <v>15</v>
      </c>
      <c r="D450" s="112">
        <f>D449</f>
        <v>4109100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>
      <c r="A451" s="10" t="str">
        <f t="shared" si="1"/>
        <v>4c16</v>
      </c>
      <c r="B451" s="10" t="s">
        <v>42</v>
      </c>
      <c r="C451" s="10">
        <v>16</v>
      </c>
      <c r="D451" s="112">
        <v>4238500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>
      <c r="A452" s="10" t="str">
        <f t="shared" si="1"/>
        <v>4c17</v>
      </c>
      <c r="B452" s="10" t="s">
        <v>42</v>
      </c>
      <c r="C452" s="10">
        <v>17</v>
      </c>
      <c r="D452" s="112">
        <f>D451</f>
        <v>4238500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>
      <c r="A453" s="10" t="str">
        <f t="shared" si="1"/>
        <v>4c18</v>
      </c>
      <c r="B453" s="10" t="s">
        <v>42</v>
      </c>
      <c r="C453" s="10">
        <v>18</v>
      </c>
      <c r="D453" s="112">
        <v>4372000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>
      <c r="A454" s="10" t="str">
        <f t="shared" si="1"/>
        <v>4c19</v>
      </c>
      <c r="B454" s="10" t="s">
        <v>42</v>
      </c>
      <c r="C454" s="10">
        <v>19</v>
      </c>
      <c r="D454" s="112">
        <f>D453</f>
        <v>4372000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>
      <c r="A455" s="10" t="str">
        <f t="shared" si="1"/>
        <v>4c20</v>
      </c>
      <c r="B455" s="10" t="s">
        <v>42</v>
      </c>
      <c r="C455" s="10">
        <v>20</v>
      </c>
      <c r="D455" s="112">
        <v>4509700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>
      <c r="A456" s="10" t="str">
        <f t="shared" si="1"/>
        <v>4c21</v>
      </c>
      <c r="B456" s="10" t="s">
        <v>42</v>
      </c>
      <c r="C456" s="10">
        <v>21</v>
      </c>
      <c r="D456" s="112">
        <f>D455</f>
        <v>4509700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>
      <c r="A457" s="10" t="str">
        <f t="shared" si="1"/>
        <v>4c22</v>
      </c>
      <c r="B457" s="10" t="s">
        <v>42</v>
      </c>
      <c r="C457" s="10">
        <v>22</v>
      </c>
      <c r="D457" s="112">
        <v>4651800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>
      <c r="A458" s="10" t="str">
        <f t="shared" si="1"/>
        <v>4c23</v>
      </c>
      <c r="B458" s="10" t="s">
        <v>42</v>
      </c>
      <c r="C458" s="10">
        <v>23</v>
      </c>
      <c r="D458" s="112">
        <f>D457</f>
        <v>4651800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>
      <c r="A459" s="10" t="str">
        <f t="shared" si="1"/>
        <v>4c24</v>
      </c>
      <c r="B459" s="10" t="s">
        <v>42</v>
      </c>
      <c r="C459" s="10">
        <v>24</v>
      </c>
      <c r="D459" s="112">
        <v>4798300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>
      <c r="A460" s="10" t="str">
        <f t="shared" si="1"/>
        <v>4c25</v>
      </c>
      <c r="B460" s="10" t="s">
        <v>42</v>
      </c>
      <c r="C460" s="10">
        <v>25</v>
      </c>
      <c r="D460" s="112">
        <f>D459</f>
        <v>4798300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>
      <c r="A461" s="10" t="str">
        <f t="shared" si="1"/>
        <v>4c26</v>
      </c>
      <c r="B461" s="10" t="s">
        <v>42</v>
      </c>
      <c r="C461" s="10">
        <v>26</v>
      </c>
      <c r="D461" s="112">
        <v>4949400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>
      <c r="A462" s="10" t="str">
        <f t="shared" si="1"/>
        <v>4c27</v>
      </c>
      <c r="B462" s="10" t="s">
        <v>42</v>
      </c>
      <c r="C462" s="10">
        <v>27</v>
      </c>
      <c r="D462" s="112">
        <f>D461</f>
        <v>4949400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>
      <c r="A463" s="10" t="str">
        <f t="shared" si="1"/>
        <v>4c28</v>
      </c>
      <c r="B463" s="10" t="s">
        <v>42</v>
      </c>
      <c r="C463" s="10">
        <v>28</v>
      </c>
      <c r="D463" s="112">
        <v>5105300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>
      <c r="A464" s="10" t="str">
        <f t="shared" si="1"/>
        <v>4c29</v>
      </c>
      <c r="B464" s="10" t="s">
        <v>42</v>
      </c>
      <c r="C464" s="10">
        <v>29</v>
      </c>
      <c r="D464" s="112">
        <f>D463</f>
        <v>5105300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>
      <c r="A465" s="10" t="str">
        <f t="shared" si="1"/>
        <v>4c30</v>
      </c>
      <c r="B465" s="10" t="s">
        <v>42</v>
      </c>
      <c r="C465" s="10">
        <v>30</v>
      </c>
      <c r="D465" s="112">
        <v>5266100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>
      <c r="A466" s="10" t="str">
        <f t="shared" si="1"/>
        <v>4c31</v>
      </c>
      <c r="B466" s="10" t="s">
        <v>42</v>
      </c>
      <c r="C466" s="10">
        <v>31</v>
      </c>
      <c r="D466" s="112">
        <f>D465</f>
        <v>5266100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thickBot="1">
      <c r="A467" s="10" t="str">
        <f t="shared" si="1"/>
        <v>4c32</v>
      </c>
      <c r="B467" s="10" t="s">
        <v>42</v>
      </c>
      <c r="C467" s="10">
        <v>32</v>
      </c>
      <c r="D467" s="127">
        <v>5431900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>
      <c r="A468" s="10" t="str">
        <f t="shared" si="1"/>
        <v>4d00</v>
      </c>
      <c r="B468" s="10" t="s">
        <v>45</v>
      </c>
      <c r="C468" s="10">
        <v>0</v>
      </c>
      <c r="D468" s="112">
        <v>3447200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>
      <c r="A469" s="10" t="str">
        <f t="shared" si="1"/>
        <v>4d01</v>
      </c>
      <c r="B469" s="10" t="s">
        <v>45</v>
      </c>
      <c r="C469" s="10">
        <v>1</v>
      </c>
      <c r="D469" s="112">
        <f>D468</f>
        <v>3447200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>
      <c r="A470" s="10" t="str">
        <f t="shared" si="1"/>
        <v>4d02</v>
      </c>
      <c r="B470" s="10" t="s">
        <v>45</v>
      </c>
      <c r="C470" s="10">
        <v>2</v>
      </c>
      <c r="D470" s="112">
        <v>3555800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>
      <c r="A471" s="10" t="str">
        <f t="shared" si="1"/>
        <v>4d03</v>
      </c>
      <c r="B471" s="10" t="s">
        <v>45</v>
      </c>
      <c r="C471" s="10">
        <v>3</v>
      </c>
      <c r="D471" s="112">
        <v>3555800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>
      <c r="A472" s="10" t="str">
        <f t="shared" si="1"/>
        <v>4d04</v>
      </c>
      <c r="B472" s="10" t="s">
        <v>45</v>
      </c>
      <c r="C472" s="10">
        <v>4</v>
      </c>
      <c r="D472" s="112">
        <v>3667800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>
      <c r="A473" s="10" t="str">
        <f t="shared" si="1"/>
        <v>4d05</v>
      </c>
      <c r="B473" s="10" t="s">
        <v>45</v>
      </c>
      <c r="C473" s="10">
        <v>5</v>
      </c>
      <c r="D473" s="112">
        <v>3667800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>
      <c r="A474" s="10" t="str">
        <f t="shared" si="1"/>
        <v>4d06</v>
      </c>
      <c r="B474" s="10" t="s">
        <v>45</v>
      </c>
      <c r="C474" s="10">
        <v>6</v>
      </c>
      <c r="D474" s="112">
        <v>3783300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>
      <c r="A475" s="10" t="str">
        <f t="shared" si="1"/>
        <v>4d07</v>
      </c>
      <c r="B475" s="10" t="s">
        <v>45</v>
      </c>
      <c r="C475" s="10">
        <v>7</v>
      </c>
      <c r="D475" s="112">
        <v>3783300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>
      <c r="A476" s="10" t="str">
        <f t="shared" si="1"/>
        <v>4d08</v>
      </c>
      <c r="B476" s="10" t="s">
        <v>45</v>
      </c>
      <c r="C476" s="10">
        <v>8</v>
      </c>
      <c r="D476" s="112">
        <v>3902500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>
      <c r="A477" s="10" t="str">
        <f t="shared" si="1"/>
        <v>4d09</v>
      </c>
      <c r="B477" s="10" t="s">
        <v>45</v>
      </c>
      <c r="C477" s="10">
        <v>9</v>
      </c>
      <c r="D477" s="112">
        <v>3902500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>
      <c r="A478" s="10" t="str">
        <f t="shared" si="1"/>
        <v>4d10</v>
      </c>
      <c r="B478" s="10" t="s">
        <v>45</v>
      </c>
      <c r="C478" s="10">
        <v>10</v>
      </c>
      <c r="D478" s="112">
        <v>4025400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>
      <c r="A479" s="10" t="str">
        <f t="shared" si="1"/>
        <v>4d11</v>
      </c>
      <c r="B479" s="10" t="s">
        <v>45</v>
      </c>
      <c r="C479" s="10">
        <v>11</v>
      </c>
      <c r="D479" s="112">
        <v>4025400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>
      <c r="A480" s="10" t="str">
        <f t="shared" si="1"/>
        <v>4d12</v>
      </c>
      <c r="B480" s="10" t="s">
        <v>45</v>
      </c>
      <c r="C480" s="10">
        <v>12</v>
      </c>
      <c r="D480" s="112">
        <v>4152200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>
      <c r="A481" s="10" t="str">
        <f t="shared" si="1"/>
        <v>4d13</v>
      </c>
      <c r="B481" s="10" t="s">
        <v>45</v>
      </c>
      <c r="C481" s="10">
        <v>13</v>
      </c>
      <c r="D481" s="112">
        <v>4152200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>
      <c r="A482" s="10" t="str">
        <f t="shared" si="1"/>
        <v>4d14</v>
      </c>
      <c r="B482" s="10" t="s">
        <v>45</v>
      </c>
      <c r="C482" s="10">
        <v>14</v>
      </c>
      <c r="D482" s="112">
        <v>4282900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>
      <c r="A483" s="10" t="str">
        <f t="shared" si="1"/>
        <v>4d15</v>
      </c>
      <c r="B483" s="10" t="s">
        <v>45</v>
      </c>
      <c r="C483" s="10">
        <v>15</v>
      </c>
      <c r="D483" s="112">
        <v>4282900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>
      <c r="A484" s="10" t="str">
        <f t="shared" si="1"/>
        <v>4d16</v>
      </c>
      <c r="B484" s="10" t="s">
        <v>45</v>
      </c>
      <c r="C484" s="10">
        <v>16</v>
      </c>
      <c r="D484" s="112">
        <v>4417800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>
      <c r="A485" s="10" t="str">
        <f t="shared" si="1"/>
        <v>4d17</v>
      </c>
      <c r="B485" s="10" t="s">
        <v>45</v>
      </c>
      <c r="C485" s="10">
        <v>17</v>
      </c>
      <c r="D485" s="112">
        <v>4417800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>
      <c r="A486" s="10" t="str">
        <f t="shared" si="1"/>
        <v>4d18</v>
      </c>
      <c r="B486" s="10" t="s">
        <v>45</v>
      </c>
      <c r="C486" s="10">
        <v>18</v>
      </c>
      <c r="D486" s="112">
        <v>4557000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>
      <c r="A487" s="10" t="str">
        <f t="shared" si="1"/>
        <v>4d19</v>
      </c>
      <c r="B487" s="10" t="s">
        <v>45</v>
      </c>
      <c r="C487" s="10">
        <v>19</v>
      </c>
      <c r="D487" s="112">
        <v>4557000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>
      <c r="A488" s="10" t="str">
        <f t="shared" si="1"/>
        <v>4d20</v>
      </c>
      <c r="B488" s="10" t="s">
        <v>45</v>
      </c>
      <c r="C488" s="10">
        <v>20</v>
      </c>
      <c r="D488" s="112">
        <v>4700500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>
      <c r="A489" s="10" t="str">
        <f t="shared" si="1"/>
        <v>4d21</v>
      </c>
      <c r="B489" s="10" t="s">
        <v>45</v>
      </c>
      <c r="C489" s="10">
        <v>21</v>
      </c>
      <c r="D489" s="112">
        <v>4700500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>
      <c r="A490" s="10" t="str">
        <f t="shared" si="1"/>
        <v>4d22</v>
      </c>
      <c r="B490" s="10" t="s">
        <v>45</v>
      </c>
      <c r="C490" s="10">
        <v>22</v>
      </c>
      <c r="D490" s="112">
        <v>4848500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>
      <c r="A491" s="10" t="str">
        <f t="shared" si="1"/>
        <v>4d23</v>
      </c>
      <c r="B491" s="10" t="s">
        <v>45</v>
      </c>
      <c r="C491" s="10">
        <v>23</v>
      </c>
      <c r="D491" s="112">
        <v>4848500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>
      <c r="A492" s="10" t="str">
        <f t="shared" si="1"/>
        <v>4d24</v>
      </c>
      <c r="B492" s="10" t="s">
        <v>45</v>
      </c>
      <c r="C492" s="10">
        <v>24</v>
      </c>
      <c r="D492" s="112">
        <v>5001200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>
      <c r="A493" s="10" t="str">
        <f t="shared" si="1"/>
        <v>4d25</v>
      </c>
      <c r="B493" s="10" t="s">
        <v>45</v>
      </c>
      <c r="C493" s="10">
        <v>25</v>
      </c>
      <c r="D493" s="112">
        <v>5001200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>
      <c r="A494" s="10" t="str">
        <f t="shared" si="1"/>
        <v>4d26</v>
      </c>
      <c r="B494" s="10" t="s">
        <v>45</v>
      </c>
      <c r="C494" s="10">
        <v>26</v>
      </c>
      <c r="D494" s="112">
        <v>5158700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>
      <c r="A495" s="10" t="str">
        <f t="shared" si="1"/>
        <v>4d27</v>
      </c>
      <c r="B495" s="10" t="s">
        <v>45</v>
      </c>
      <c r="C495" s="10">
        <v>27</v>
      </c>
      <c r="D495" s="112">
        <v>5158700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>
      <c r="A496" s="10" t="str">
        <f t="shared" si="1"/>
        <v>4d28</v>
      </c>
      <c r="B496" s="10" t="s">
        <v>45</v>
      </c>
      <c r="C496" s="10">
        <v>28</v>
      </c>
      <c r="D496" s="112">
        <v>5321200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>
      <c r="A497" s="10" t="str">
        <f t="shared" si="1"/>
        <v>4d29</v>
      </c>
      <c r="B497" s="10" t="s">
        <v>45</v>
      </c>
      <c r="C497" s="10">
        <v>29</v>
      </c>
      <c r="D497" s="112">
        <v>5321200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>
      <c r="A498" s="10" t="str">
        <f t="shared" si="1"/>
        <v>4d30</v>
      </c>
      <c r="B498" s="10" t="s">
        <v>45</v>
      </c>
      <c r="C498" s="10">
        <v>30</v>
      </c>
      <c r="D498" s="112">
        <v>5488800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>
      <c r="A499" s="10" t="str">
        <f t="shared" si="1"/>
        <v>4d31</v>
      </c>
      <c r="B499" s="10" t="s">
        <v>45</v>
      </c>
      <c r="C499" s="10">
        <v>31</v>
      </c>
      <c r="D499" s="112">
        <v>5488800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thickBot="1">
      <c r="A500" s="10" t="str">
        <f t="shared" si="1"/>
        <v>4d32</v>
      </c>
      <c r="B500" s="10" t="s">
        <v>45</v>
      </c>
      <c r="C500" s="10">
        <v>32</v>
      </c>
      <c r="D500" s="127">
        <v>5661700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>
      <c r="A501" s="10" t="str">
        <f t="shared" si="1"/>
        <v>4e00</v>
      </c>
      <c r="B501" s="10" t="s">
        <v>48</v>
      </c>
      <c r="C501" s="10">
        <v>0</v>
      </c>
      <c r="D501" s="116">
        <v>3593100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>
      <c r="A502" s="10" t="str">
        <f t="shared" si="1"/>
        <v>4e01</v>
      </c>
      <c r="B502" s="10" t="s">
        <v>48</v>
      </c>
      <c r="C502" s="10">
        <v>1</v>
      </c>
      <c r="D502" s="112">
        <f>D501</f>
        <v>3593100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>
      <c r="A503" s="10" t="str">
        <f t="shared" si="1"/>
        <v>4e02</v>
      </c>
      <c r="B503" s="10" t="s">
        <v>48</v>
      </c>
      <c r="C503" s="10">
        <v>2</v>
      </c>
      <c r="D503" s="116">
        <v>3706200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>
      <c r="A504" s="10" t="str">
        <f t="shared" si="1"/>
        <v>4e03</v>
      </c>
      <c r="B504" s="10" t="s">
        <v>48</v>
      </c>
      <c r="C504" s="10">
        <v>3</v>
      </c>
      <c r="D504" s="116">
        <v>3706200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>
      <c r="A505" s="10" t="str">
        <f t="shared" si="1"/>
        <v>4e04</v>
      </c>
      <c r="B505" s="10" t="s">
        <v>48</v>
      </c>
      <c r="C505" s="10">
        <v>4</v>
      </c>
      <c r="D505" s="116">
        <v>3822900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>
      <c r="A506" s="10" t="str">
        <f t="shared" si="1"/>
        <v>4e05</v>
      </c>
      <c r="B506" s="10" t="s">
        <v>48</v>
      </c>
      <c r="C506" s="10">
        <v>5</v>
      </c>
      <c r="D506" s="116">
        <v>3822900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>
      <c r="A507" s="10" t="str">
        <f t="shared" si="1"/>
        <v>4e06</v>
      </c>
      <c r="B507" s="10" t="s">
        <v>48</v>
      </c>
      <c r="C507" s="10">
        <v>6</v>
      </c>
      <c r="D507" s="116">
        <v>3943300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>
      <c r="A508" s="10" t="str">
        <f t="shared" si="1"/>
        <v>4e07</v>
      </c>
      <c r="B508" s="10" t="s">
        <v>48</v>
      </c>
      <c r="C508" s="10">
        <v>7</v>
      </c>
      <c r="D508" s="116">
        <v>3943300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>
      <c r="A509" s="10" t="str">
        <f t="shared" si="1"/>
        <v>4e08</v>
      </c>
      <c r="B509" s="10" t="s">
        <v>48</v>
      </c>
      <c r="C509" s="10">
        <v>8</v>
      </c>
      <c r="D509" s="116">
        <v>4067500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>
      <c r="A510" s="10" t="str">
        <f t="shared" si="1"/>
        <v>4e09</v>
      </c>
      <c r="B510" s="10" t="s">
        <v>48</v>
      </c>
      <c r="C510" s="10">
        <v>9</v>
      </c>
      <c r="D510" s="116">
        <v>4067500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>
      <c r="A511" s="10" t="str">
        <f t="shared" si="1"/>
        <v>4e10</v>
      </c>
      <c r="B511" s="10" t="s">
        <v>48</v>
      </c>
      <c r="C511" s="10">
        <v>10</v>
      </c>
      <c r="D511" s="116">
        <v>4195700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>
      <c r="A512" s="10" t="str">
        <f t="shared" si="1"/>
        <v>4e11</v>
      </c>
      <c r="B512" s="10" t="s">
        <v>48</v>
      </c>
      <c r="C512" s="10">
        <v>11</v>
      </c>
      <c r="D512" s="116">
        <v>4195700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>
      <c r="A513" s="10" t="str">
        <f t="shared" si="1"/>
        <v>4e12</v>
      </c>
      <c r="B513" s="10" t="s">
        <v>48</v>
      </c>
      <c r="C513" s="10">
        <v>12</v>
      </c>
      <c r="D513" s="116">
        <v>4327800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>
      <c r="A514" s="10" t="str">
        <f t="shared" si="1"/>
        <v>4e13</v>
      </c>
      <c r="B514" s="10" t="s">
        <v>48</v>
      </c>
      <c r="C514" s="10">
        <v>13</v>
      </c>
      <c r="D514" s="116">
        <v>4327800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>
      <c r="A515" s="10" t="str">
        <f t="shared" si="1"/>
        <v>4e14</v>
      </c>
      <c r="B515" s="10" t="s">
        <v>48</v>
      </c>
      <c r="C515" s="10">
        <v>14</v>
      </c>
      <c r="D515" s="116">
        <v>4464100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>
      <c r="A516" s="10" t="str">
        <f t="shared" si="1"/>
        <v>4e15</v>
      </c>
      <c r="B516" s="10" t="s">
        <v>48</v>
      </c>
      <c r="C516" s="10">
        <v>15</v>
      </c>
      <c r="D516" s="116">
        <v>4464100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>
      <c r="A517" s="10" t="str">
        <f t="shared" si="1"/>
        <v>4e16</v>
      </c>
      <c r="B517" s="10" t="s">
        <v>48</v>
      </c>
      <c r="C517" s="10">
        <v>16</v>
      </c>
      <c r="D517" s="116">
        <v>4604700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>
      <c r="A518" s="10" t="str">
        <f t="shared" si="1"/>
        <v>4e17</v>
      </c>
      <c r="B518" s="10" t="s">
        <v>48</v>
      </c>
      <c r="C518" s="10">
        <v>17</v>
      </c>
      <c r="D518" s="116">
        <v>4604700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>
      <c r="A519" s="10" t="str">
        <f t="shared" si="1"/>
        <v>4e18</v>
      </c>
      <c r="B519" s="10" t="s">
        <v>48</v>
      </c>
      <c r="C519" s="10">
        <v>18</v>
      </c>
      <c r="D519" s="116">
        <v>4749700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>
      <c r="A520" s="10" t="str">
        <f t="shared" si="1"/>
        <v>4e19</v>
      </c>
      <c r="B520" s="10" t="s">
        <v>48</v>
      </c>
      <c r="C520" s="10">
        <v>19</v>
      </c>
      <c r="D520" s="116">
        <v>4749700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>
      <c r="A521" s="10" t="str">
        <f t="shared" si="1"/>
        <v>4e20</v>
      </c>
      <c r="B521" s="10" t="s">
        <v>48</v>
      </c>
      <c r="C521" s="10">
        <v>20</v>
      </c>
      <c r="D521" s="116">
        <v>4899300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>
      <c r="A522" s="10" t="str">
        <f t="shared" si="1"/>
        <v>4e21</v>
      </c>
      <c r="B522" s="10" t="s">
        <v>48</v>
      </c>
      <c r="C522" s="10">
        <v>21</v>
      </c>
      <c r="D522" s="116">
        <v>4899300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>
      <c r="A523" s="10" t="str">
        <f t="shared" si="1"/>
        <v>4e22</v>
      </c>
      <c r="B523" s="10" t="s">
        <v>48</v>
      </c>
      <c r="C523" s="10">
        <v>22</v>
      </c>
      <c r="D523" s="116">
        <v>5053600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>
      <c r="A524" s="10" t="str">
        <f t="shared" si="1"/>
        <v>4e23</v>
      </c>
      <c r="B524" s="10" t="s">
        <v>48</v>
      </c>
      <c r="C524" s="10">
        <v>23</v>
      </c>
      <c r="D524" s="116">
        <v>5053600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>
      <c r="A525" s="10" t="str">
        <f t="shared" si="1"/>
        <v>4e24</v>
      </c>
      <c r="B525" s="10" t="s">
        <v>48</v>
      </c>
      <c r="C525" s="10">
        <v>24</v>
      </c>
      <c r="D525" s="116">
        <v>5212800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>
      <c r="A526" s="10" t="str">
        <f t="shared" si="1"/>
        <v>4e25</v>
      </c>
      <c r="B526" s="10" t="s">
        <v>48</v>
      </c>
      <c r="C526" s="10">
        <v>25</v>
      </c>
      <c r="D526" s="116">
        <v>5212800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>
      <c r="A527" s="10" t="str">
        <f t="shared" si="1"/>
        <v>4e26</v>
      </c>
      <c r="B527" s="10" t="s">
        <v>48</v>
      </c>
      <c r="C527" s="10">
        <v>26</v>
      </c>
      <c r="D527" s="116">
        <v>5377000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>
      <c r="A528" s="10" t="str">
        <f t="shared" si="1"/>
        <v>4e27</v>
      </c>
      <c r="B528" s="10" t="s">
        <v>48</v>
      </c>
      <c r="C528" s="10">
        <v>27</v>
      </c>
      <c r="D528" s="116">
        <v>5377000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>
      <c r="A529" s="10" t="str">
        <f t="shared" si="1"/>
        <v>4e28</v>
      </c>
      <c r="B529" s="10" t="s">
        <v>48</v>
      </c>
      <c r="C529" s="10">
        <v>28</v>
      </c>
      <c r="D529" s="116">
        <v>5546300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>
      <c r="A530" s="10" t="str">
        <f t="shared" si="1"/>
        <v>4e29</v>
      </c>
      <c r="B530" s="10" t="s">
        <v>48</v>
      </c>
      <c r="C530" s="10">
        <v>29</v>
      </c>
      <c r="D530" s="116">
        <v>5546300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>
      <c r="A531" s="10" t="str">
        <f t="shared" si="1"/>
        <v>4e30</v>
      </c>
      <c r="B531" s="10" t="s">
        <v>48</v>
      </c>
      <c r="C531" s="10">
        <v>30</v>
      </c>
      <c r="D531" s="116">
        <v>5721000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>
      <c r="A532" s="10" t="str">
        <f t="shared" si="1"/>
        <v>4e31</v>
      </c>
      <c r="B532" s="10" t="s">
        <v>48</v>
      </c>
      <c r="C532" s="10">
        <v>31</v>
      </c>
      <c r="D532" s="116">
        <v>5721000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thickBot="1">
      <c r="A533" s="10" t="str">
        <f t="shared" si="1"/>
        <v>4e32</v>
      </c>
      <c r="B533" s="10" t="s">
        <v>48</v>
      </c>
      <c r="C533" s="10">
        <v>32</v>
      </c>
      <c r="D533" s="129">
        <v>5901200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5" zoomScale="120" zoomScaleNormal="120" zoomScalePageLayoutView="120" workbookViewId="0">
      <selection activeCell="C27" sqref="C27"/>
    </sheetView>
  </sheetViews>
  <sheetFormatPr defaultColWidth="8.85546875" defaultRowHeight="12.75"/>
  <cols>
    <col min="1" max="1" width="5.85546875" style="77" customWidth="1"/>
    <col min="2" max="2" width="9.42578125" style="78" customWidth="1"/>
    <col min="3" max="3" width="108.85546875" style="77" customWidth="1"/>
    <col min="4" max="256" width="8.85546875" style="77"/>
    <col min="257" max="257" width="5.85546875" style="77" customWidth="1"/>
    <col min="258" max="258" width="9.42578125" style="77" customWidth="1"/>
    <col min="259" max="259" width="108.85546875" style="77" customWidth="1"/>
    <col min="260" max="512" width="8.85546875" style="77"/>
    <col min="513" max="513" width="5.85546875" style="77" customWidth="1"/>
    <col min="514" max="514" width="9.42578125" style="77" customWidth="1"/>
    <col min="515" max="515" width="108.85546875" style="77" customWidth="1"/>
    <col min="516" max="768" width="8.85546875" style="77"/>
    <col min="769" max="769" width="5.85546875" style="77" customWidth="1"/>
    <col min="770" max="770" width="9.42578125" style="77" customWidth="1"/>
    <col min="771" max="771" width="108.85546875" style="77" customWidth="1"/>
    <col min="772" max="1024" width="8.85546875" style="77"/>
    <col min="1025" max="1025" width="5.85546875" style="77" customWidth="1"/>
    <col min="1026" max="1026" width="9.42578125" style="77" customWidth="1"/>
    <col min="1027" max="1027" width="108.85546875" style="77" customWidth="1"/>
    <col min="1028" max="1280" width="8.85546875" style="77"/>
    <col min="1281" max="1281" width="5.85546875" style="77" customWidth="1"/>
    <col min="1282" max="1282" width="9.42578125" style="77" customWidth="1"/>
    <col min="1283" max="1283" width="108.85546875" style="77" customWidth="1"/>
    <col min="1284" max="1536" width="8.85546875" style="77"/>
    <col min="1537" max="1537" width="5.85546875" style="77" customWidth="1"/>
    <col min="1538" max="1538" width="9.42578125" style="77" customWidth="1"/>
    <col min="1539" max="1539" width="108.85546875" style="77" customWidth="1"/>
    <col min="1540" max="1792" width="8.85546875" style="77"/>
    <col min="1793" max="1793" width="5.85546875" style="77" customWidth="1"/>
    <col min="1794" max="1794" width="9.42578125" style="77" customWidth="1"/>
    <col min="1795" max="1795" width="108.85546875" style="77" customWidth="1"/>
    <col min="1796" max="2048" width="8.85546875" style="77"/>
    <col min="2049" max="2049" width="5.85546875" style="77" customWidth="1"/>
    <col min="2050" max="2050" width="9.42578125" style="77" customWidth="1"/>
    <col min="2051" max="2051" width="108.85546875" style="77" customWidth="1"/>
    <col min="2052" max="2304" width="8.85546875" style="77"/>
    <col min="2305" max="2305" width="5.85546875" style="77" customWidth="1"/>
    <col min="2306" max="2306" width="9.42578125" style="77" customWidth="1"/>
    <col min="2307" max="2307" width="108.85546875" style="77" customWidth="1"/>
    <col min="2308" max="2560" width="8.85546875" style="77"/>
    <col min="2561" max="2561" width="5.85546875" style="77" customWidth="1"/>
    <col min="2562" max="2562" width="9.42578125" style="77" customWidth="1"/>
    <col min="2563" max="2563" width="108.85546875" style="77" customWidth="1"/>
    <col min="2564" max="2816" width="8.85546875" style="77"/>
    <col min="2817" max="2817" width="5.85546875" style="77" customWidth="1"/>
    <col min="2818" max="2818" width="9.42578125" style="77" customWidth="1"/>
    <col min="2819" max="2819" width="108.85546875" style="77" customWidth="1"/>
    <col min="2820" max="3072" width="8.85546875" style="77"/>
    <col min="3073" max="3073" width="5.85546875" style="77" customWidth="1"/>
    <col min="3074" max="3074" width="9.42578125" style="77" customWidth="1"/>
    <col min="3075" max="3075" width="108.85546875" style="77" customWidth="1"/>
    <col min="3076" max="3328" width="8.85546875" style="77"/>
    <col min="3329" max="3329" width="5.85546875" style="77" customWidth="1"/>
    <col min="3330" max="3330" width="9.42578125" style="77" customWidth="1"/>
    <col min="3331" max="3331" width="108.85546875" style="77" customWidth="1"/>
    <col min="3332" max="3584" width="8.85546875" style="77"/>
    <col min="3585" max="3585" width="5.85546875" style="77" customWidth="1"/>
    <col min="3586" max="3586" width="9.42578125" style="77" customWidth="1"/>
    <col min="3587" max="3587" width="108.85546875" style="77" customWidth="1"/>
    <col min="3588" max="3840" width="8.85546875" style="77"/>
    <col min="3841" max="3841" width="5.85546875" style="77" customWidth="1"/>
    <col min="3842" max="3842" width="9.42578125" style="77" customWidth="1"/>
    <col min="3843" max="3843" width="108.85546875" style="77" customWidth="1"/>
    <col min="3844" max="4096" width="8.85546875" style="77"/>
    <col min="4097" max="4097" width="5.85546875" style="77" customWidth="1"/>
    <col min="4098" max="4098" width="9.42578125" style="77" customWidth="1"/>
    <col min="4099" max="4099" width="108.85546875" style="77" customWidth="1"/>
    <col min="4100" max="4352" width="8.85546875" style="77"/>
    <col min="4353" max="4353" width="5.85546875" style="77" customWidth="1"/>
    <col min="4354" max="4354" width="9.42578125" style="77" customWidth="1"/>
    <col min="4355" max="4355" width="108.85546875" style="77" customWidth="1"/>
    <col min="4356" max="4608" width="8.85546875" style="77"/>
    <col min="4609" max="4609" width="5.85546875" style="77" customWidth="1"/>
    <col min="4610" max="4610" width="9.42578125" style="77" customWidth="1"/>
    <col min="4611" max="4611" width="108.85546875" style="77" customWidth="1"/>
    <col min="4612" max="4864" width="8.85546875" style="77"/>
    <col min="4865" max="4865" width="5.85546875" style="77" customWidth="1"/>
    <col min="4866" max="4866" width="9.42578125" style="77" customWidth="1"/>
    <col min="4867" max="4867" width="108.85546875" style="77" customWidth="1"/>
    <col min="4868" max="5120" width="8.85546875" style="77"/>
    <col min="5121" max="5121" width="5.85546875" style="77" customWidth="1"/>
    <col min="5122" max="5122" width="9.42578125" style="77" customWidth="1"/>
    <col min="5123" max="5123" width="108.85546875" style="77" customWidth="1"/>
    <col min="5124" max="5376" width="8.85546875" style="77"/>
    <col min="5377" max="5377" width="5.85546875" style="77" customWidth="1"/>
    <col min="5378" max="5378" width="9.42578125" style="77" customWidth="1"/>
    <col min="5379" max="5379" width="108.85546875" style="77" customWidth="1"/>
    <col min="5380" max="5632" width="8.85546875" style="77"/>
    <col min="5633" max="5633" width="5.85546875" style="77" customWidth="1"/>
    <col min="5634" max="5634" width="9.42578125" style="77" customWidth="1"/>
    <col min="5635" max="5635" width="108.85546875" style="77" customWidth="1"/>
    <col min="5636" max="5888" width="8.85546875" style="77"/>
    <col min="5889" max="5889" width="5.85546875" style="77" customWidth="1"/>
    <col min="5890" max="5890" width="9.42578125" style="77" customWidth="1"/>
    <col min="5891" max="5891" width="108.85546875" style="77" customWidth="1"/>
    <col min="5892" max="6144" width="8.85546875" style="77"/>
    <col min="6145" max="6145" width="5.85546875" style="77" customWidth="1"/>
    <col min="6146" max="6146" width="9.42578125" style="77" customWidth="1"/>
    <col min="6147" max="6147" width="108.85546875" style="77" customWidth="1"/>
    <col min="6148" max="6400" width="8.85546875" style="77"/>
    <col min="6401" max="6401" width="5.85546875" style="77" customWidth="1"/>
    <col min="6402" max="6402" width="9.42578125" style="77" customWidth="1"/>
    <col min="6403" max="6403" width="108.85546875" style="77" customWidth="1"/>
    <col min="6404" max="6656" width="8.85546875" style="77"/>
    <col min="6657" max="6657" width="5.85546875" style="77" customWidth="1"/>
    <col min="6658" max="6658" width="9.42578125" style="77" customWidth="1"/>
    <col min="6659" max="6659" width="108.85546875" style="77" customWidth="1"/>
    <col min="6660" max="6912" width="8.85546875" style="77"/>
    <col min="6913" max="6913" width="5.85546875" style="77" customWidth="1"/>
    <col min="6914" max="6914" width="9.42578125" style="77" customWidth="1"/>
    <col min="6915" max="6915" width="108.85546875" style="77" customWidth="1"/>
    <col min="6916" max="7168" width="8.85546875" style="77"/>
    <col min="7169" max="7169" width="5.85546875" style="77" customWidth="1"/>
    <col min="7170" max="7170" width="9.42578125" style="77" customWidth="1"/>
    <col min="7171" max="7171" width="108.85546875" style="77" customWidth="1"/>
    <col min="7172" max="7424" width="8.85546875" style="77"/>
    <col min="7425" max="7425" width="5.85546875" style="77" customWidth="1"/>
    <col min="7426" max="7426" width="9.42578125" style="77" customWidth="1"/>
    <col min="7427" max="7427" width="108.85546875" style="77" customWidth="1"/>
    <col min="7428" max="7680" width="8.85546875" style="77"/>
    <col min="7681" max="7681" width="5.85546875" style="77" customWidth="1"/>
    <col min="7682" max="7682" width="9.42578125" style="77" customWidth="1"/>
    <col min="7683" max="7683" width="108.85546875" style="77" customWidth="1"/>
    <col min="7684" max="7936" width="8.85546875" style="77"/>
    <col min="7937" max="7937" width="5.85546875" style="77" customWidth="1"/>
    <col min="7938" max="7938" width="9.42578125" style="77" customWidth="1"/>
    <col min="7939" max="7939" width="108.85546875" style="77" customWidth="1"/>
    <col min="7940" max="8192" width="8.85546875" style="77"/>
    <col min="8193" max="8193" width="5.85546875" style="77" customWidth="1"/>
    <col min="8194" max="8194" width="9.42578125" style="77" customWidth="1"/>
    <col min="8195" max="8195" width="108.85546875" style="77" customWidth="1"/>
    <col min="8196" max="8448" width="8.85546875" style="77"/>
    <col min="8449" max="8449" width="5.85546875" style="77" customWidth="1"/>
    <col min="8450" max="8450" width="9.42578125" style="77" customWidth="1"/>
    <col min="8451" max="8451" width="108.85546875" style="77" customWidth="1"/>
    <col min="8452" max="8704" width="8.85546875" style="77"/>
    <col min="8705" max="8705" width="5.85546875" style="77" customWidth="1"/>
    <col min="8706" max="8706" width="9.42578125" style="77" customWidth="1"/>
    <col min="8707" max="8707" width="108.85546875" style="77" customWidth="1"/>
    <col min="8708" max="8960" width="8.85546875" style="77"/>
    <col min="8961" max="8961" width="5.85546875" style="77" customWidth="1"/>
    <col min="8962" max="8962" width="9.42578125" style="77" customWidth="1"/>
    <col min="8963" max="8963" width="108.85546875" style="77" customWidth="1"/>
    <col min="8964" max="9216" width="8.85546875" style="77"/>
    <col min="9217" max="9217" width="5.85546875" style="77" customWidth="1"/>
    <col min="9218" max="9218" width="9.42578125" style="77" customWidth="1"/>
    <col min="9219" max="9219" width="108.85546875" style="77" customWidth="1"/>
    <col min="9220" max="9472" width="8.85546875" style="77"/>
    <col min="9473" max="9473" width="5.85546875" style="77" customWidth="1"/>
    <col min="9474" max="9474" width="9.42578125" style="77" customWidth="1"/>
    <col min="9475" max="9475" width="108.85546875" style="77" customWidth="1"/>
    <col min="9476" max="9728" width="8.85546875" style="77"/>
    <col min="9729" max="9729" width="5.85546875" style="77" customWidth="1"/>
    <col min="9730" max="9730" width="9.42578125" style="77" customWidth="1"/>
    <col min="9731" max="9731" width="108.85546875" style="77" customWidth="1"/>
    <col min="9732" max="9984" width="8.85546875" style="77"/>
    <col min="9985" max="9985" width="5.85546875" style="77" customWidth="1"/>
    <col min="9986" max="9986" width="9.42578125" style="77" customWidth="1"/>
    <col min="9987" max="9987" width="108.85546875" style="77" customWidth="1"/>
    <col min="9988" max="10240" width="8.85546875" style="77"/>
    <col min="10241" max="10241" width="5.85546875" style="77" customWidth="1"/>
    <col min="10242" max="10242" width="9.42578125" style="77" customWidth="1"/>
    <col min="10243" max="10243" width="108.85546875" style="77" customWidth="1"/>
    <col min="10244" max="10496" width="8.85546875" style="77"/>
    <col min="10497" max="10497" width="5.85546875" style="77" customWidth="1"/>
    <col min="10498" max="10498" width="9.42578125" style="77" customWidth="1"/>
    <col min="10499" max="10499" width="108.85546875" style="77" customWidth="1"/>
    <col min="10500" max="10752" width="8.85546875" style="77"/>
    <col min="10753" max="10753" width="5.85546875" style="77" customWidth="1"/>
    <col min="10754" max="10754" width="9.42578125" style="77" customWidth="1"/>
    <col min="10755" max="10755" width="108.85546875" style="77" customWidth="1"/>
    <col min="10756" max="11008" width="8.85546875" style="77"/>
    <col min="11009" max="11009" width="5.85546875" style="77" customWidth="1"/>
    <col min="11010" max="11010" width="9.42578125" style="77" customWidth="1"/>
    <col min="11011" max="11011" width="108.85546875" style="77" customWidth="1"/>
    <col min="11012" max="11264" width="8.85546875" style="77"/>
    <col min="11265" max="11265" width="5.85546875" style="77" customWidth="1"/>
    <col min="11266" max="11266" width="9.42578125" style="77" customWidth="1"/>
    <col min="11267" max="11267" width="108.85546875" style="77" customWidth="1"/>
    <col min="11268" max="11520" width="8.85546875" style="77"/>
    <col min="11521" max="11521" width="5.85546875" style="77" customWidth="1"/>
    <col min="11522" max="11522" width="9.42578125" style="77" customWidth="1"/>
    <col min="11523" max="11523" width="108.85546875" style="77" customWidth="1"/>
    <col min="11524" max="11776" width="8.85546875" style="77"/>
    <col min="11777" max="11777" width="5.85546875" style="77" customWidth="1"/>
    <col min="11778" max="11778" width="9.42578125" style="77" customWidth="1"/>
    <col min="11779" max="11779" width="108.85546875" style="77" customWidth="1"/>
    <col min="11780" max="12032" width="8.85546875" style="77"/>
    <col min="12033" max="12033" width="5.85546875" style="77" customWidth="1"/>
    <col min="12034" max="12034" width="9.42578125" style="77" customWidth="1"/>
    <col min="12035" max="12035" width="108.85546875" style="77" customWidth="1"/>
    <col min="12036" max="12288" width="8.85546875" style="77"/>
    <col min="12289" max="12289" width="5.85546875" style="77" customWidth="1"/>
    <col min="12290" max="12290" width="9.42578125" style="77" customWidth="1"/>
    <col min="12291" max="12291" width="108.85546875" style="77" customWidth="1"/>
    <col min="12292" max="12544" width="8.85546875" style="77"/>
    <col min="12545" max="12545" width="5.85546875" style="77" customWidth="1"/>
    <col min="12546" max="12546" width="9.42578125" style="77" customWidth="1"/>
    <col min="12547" max="12547" width="108.85546875" style="77" customWidth="1"/>
    <col min="12548" max="12800" width="8.85546875" style="77"/>
    <col min="12801" max="12801" width="5.85546875" style="77" customWidth="1"/>
    <col min="12802" max="12802" width="9.42578125" style="77" customWidth="1"/>
    <col min="12803" max="12803" width="108.85546875" style="77" customWidth="1"/>
    <col min="12804" max="13056" width="8.85546875" style="77"/>
    <col min="13057" max="13057" width="5.85546875" style="77" customWidth="1"/>
    <col min="13058" max="13058" width="9.42578125" style="77" customWidth="1"/>
    <col min="13059" max="13059" width="108.85546875" style="77" customWidth="1"/>
    <col min="13060" max="13312" width="8.85546875" style="77"/>
    <col min="13313" max="13313" width="5.85546875" style="77" customWidth="1"/>
    <col min="13314" max="13314" width="9.42578125" style="77" customWidth="1"/>
    <col min="13315" max="13315" width="108.85546875" style="77" customWidth="1"/>
    <col min="13316" max="13568" width="8.85546875" style="77"/>
    <col min="13569" max="13569" width="5.85546875" style="77" customWidth="1"/>
    <col min="13570" max="13570" width="9.42578125" style="77" customWidth="1"/>
    <col min="13571" max="13571" width="108.85546875" style="77" customWidth="1"/>
    <col min="13572" max="13824" width="8.85546875" style="77"/>
    <col min="13825" max="13825" width="5.85546875" style="77" customWidth="1"/>
    <col min="13826" max="13826" width="9.42578125" style="77" customWidth="1"/>
    <col min="13827" max="13827" width="108.85546875" style="77" customWidth="1"/>
    <col min="13828" max="14080" width="8.85546875" style="77"/>
    <col min="14081" max="14081" width="5.85546875" style="77" customWidth="1"/>
    <col min="14082" max="14082" width="9.42578125" style="77" customWidth="1"/>
    <col min="14083" max="14083" width="108.85546875" style="77" customWidth="1"/>
    <col min="14084" max="14336" width="8.85546875" style="77"/>
    <col min="14337" max="14337" width="5.85546875" style="77" customWidth="1"/>
    <col min="14338" max="14338" width="9.42578125" style="77" customWidth="1"/>
    <col min="14339" max="14339" width="108.85546875" style="77" customWidth="1"/>
    <col min="14340" max="14592" width="8.85546875" style="77"/>
    <col min="14593" max="14593" width="5.85546875" style="77" customWidth="1"/>
    <col min="14594" max="14594" width="9.42578125" style="77" customWidth="1"/>
    <col min="14595" max="14595" width="108.85546875" style="77" customWidth="1"/>
    <col min="14596" max="14848" width="8.85546875" style="77"/>
    <col min="14849" max="14849" width="5.85546875" style="77" customWidth="1"/>
    <col min="14850" max="14850" width="9.42578125" style="77" customWidth="1"/>
    <col min="14851" max="14851" width="108.85546875" style="77" customWidth="1"/>
    <col min="14852" max="15104" width="8.85546875" style="77"/>
    <col min="15105" max="15105" width="5.85546875" style="77" customWidth="1"/>
    <col min="15106" max="15106" width="9.42578125" style="77" customWidth="1"/>
    <col min="15107" max="15107" width="108.85546875" style="77" customWidth="1"/>
    <col min="15108" max="15360" width="8.85546875" style="77"/>
    <col min="15361" max="15361" width="5.85546875" style="77" customWidth="1"/>
    <col min="15362" max="15362" width="9.42578125" style="77" customWidth="1"/>
    <col min="15363" max="15363" width="108.85546875" style="77" customWidth="1"/>
    <col min="15364" max="15616" width="8.85546875" style="77"/>
    <col min="15617" max="15617" width="5.85546875" style="77" customWidth="1"/>
    <col min="15618" max="15618" width="9.42578125" style="77" customWidth="1"/>
    <col min="15619" max="15619" width="108.85546875" style="77" customWidth="1"/>
    <col min="15620" max="15872" width="8.85546875" style="77"/>
    <col min="15873" max="15873" width="5.85546875" style="77" customWidth="1"/>
    <col min="15874" max="15874" width="9.42578125" style="77" customWidth="1"/>
    <col min="15875" max="15875" width="108.85546875" style="77" customWidth="1"/>
    <col min="15876" max="16128" width="8.85546875" style="77"/>
    <col min="16129" max="16129" width="5.85546875" style="77" customWidth="1"/>
    <col min="16130" max="16130" width="9.42578125" style="77" customWidth="1"/>
    <col min="16131" max="16131" width="108.85546875" style="77" customWidth="1"/>
    <col min="16132" max="16384" width="8.85546875" style="77"/>
  </cols>
  <sheetData>
    <row r="1" spans="1:3" ht="15">
      <c r="A1" s="188" t="s">
        <v>238</v>
      </c>
      <c r="B1" s="188"/>
      <c r="C1" s="188"/>
    </row>
    <row r="3" spans="1:3" ht="15.75" thickBot="1">
      <c r="A3" s="79" t="s">
        <v>185</v>
      </c>
      <c r="B3" s="79" t="s">
        <v>239</v>
      </c>
      <c r="C3" s="79" t="s">
        <v>240</v>
      </c>
    </row>
    <row r="4" spans="1:3" ht="15.75" thickTop="1">
      <c r="A4" s="80"/>
      <c r="B4" s="80"/>
      <c r="C4" s="80"/>
    </row>
    <row r="5" spans="1:3">
      <c r="A5" s="81">
        <v>1</v>
      </c>
      <c r="B5" s="81" t="s">
        <v>241</v>
      </c>
      <c r="C5" s="82" t="s">
        <v>242</v>
      </c>
    </row>
    <row r="6" spans="1:3">
      <c r="A6" s="83"/>
      <c r="B6" s="83" t="s">
        <v>243</v>
      </c>
      <c r="C6" s="84" t="s">
        <v>244</v>
      </c>
    </row>
    <row r="7" spans="1:3">
      <c r="A7" s="83"/>
      <c r="B7" s="83" t="s">
        <v>245</v>
      </c>
      <c r="C7" s="84" t="s">
        <v>246</v>
      </c>
    </row>
    <row r="8" spans="1:3">
      <c r="A8" s="83"/>
      <c r="B8" s="83" t="s">
        <v>247</v>
      </c>
      <c r="C8" s="84" t="s">
        <v>248</v>
      </c>
    </row>
    <row r="9" spans="1:3">
      <c r="A9" s="83"/>
      <c r="B9" s="83" t="s">
        <v>249</v>
      </c>
      <c r="C9" s="84" t="s">
        <v>250</v>
      </c>
    </row>
    <row r="10" spans="1:3" ht="25.5">
      <c r="A10" s="83"/>
      <c r="B10" s="85" t="s">
        <v>251</v>
      </c>
      <c r="C10" s="86" t="s">
        <v>252</v>
      </c>
    </row>
    <row r="11" spans="1:3">
      <c r="A11" s="83"/>
      <c r="B11" s="83" t="s">
        <v>253</v>
      </c>
      <c r="C11" s="84" t="s">
        <v>254</v>
      </c>
    </row>
    <row r="12" spans="1:3">
      <c r="A12" s="83"/>
      <c r="B12" s="83" t="s">
        <v>255</v>
      </c>
      <c r="C12" s="84" t="s">
        <v>256</v>
      </c>
    </row>
    <row r="13" spans="1:3">
      <c r="A13" s="83"/>
      <c r="B13" s="83" t="s">
        <v>257</v>
      </c>
      <c r="C13" s="84" t="s">
        <v>242</v>
      </c>
    </row>
    <row r="14" spans="1:3">
      <c r="A14" s="83"/>
      <c r="B14" s="83"/>
      <c r="C14" s="84"/>
    </row>
    <row r="15" spans="1:3" ht="25.5">
      <c r="A15" s="85">
        <v>2</v>
      </c>
      <c r="B15" s="87" t="s">
        <v>258</v>
      </c>
      <c r="C15" s="86"/>
    </row>
    <row r="16" spans="1:3">
      <c r="A16" s="83"/>
      <c r="B16" s="83" t="s">
        <v>179</v>
      </c>
      <c r="C16" s="84" t="s">
        <v>259</v>
      </c>
    </row>
    <row r="17" spans="1:3">
      <c r="A17" s="83"/>
      <c r="B17" s="83" t="s">
        <v>183</v>
      </c>
      <c r="C17" s="84" t="s">
        <v>260</v>
      </c>
    </row>
    <row r="18" spans="1:3">
      <c r="A18" s="83"/>
      <c r="B18" s="83"/>
      <c r="C18" s="84"/>
    </row>
    <row r="19" spans="1:3" s="89" customFormat="1">
      <c r="A19" s="85">
        <v>3</v>
      </c>
      <c r="B19" s="85" t="s">
        <v>261</v>
      </c>
      <c r="C19" s="88" t="s">
        <v>242</v>
      </c>
    </row>
    <row r="20" spans="1:3">
      <c r="A20" s="83"/>
      <c r="B20" s="83"/>
      <c r="C20" s="84"/>
    </row>
    <row r="21" spans="1:3">
      <c r="A21" s="83"/>
      <c r="B21" s="83"/>
      <c r="C21" s="84"/>
    </row>
    <row r="22" spans="1:3">
      <c r="A22" s="83"/>
      <c r="B22" s="83"/>
      <c r="C22" s="84" t="s">
        <v>265</v>
      </c>
    </row>
    <row r="23" spans="1:3">
      <c r="A23" s="83"/>
      <c r="B23" s="83"/>
      <c r="C23" s="84" t="s">
        <v>266</v>
      </c>
    </row>
    <row r="24" spans="1:3">
      <c r="A24" s="83"/>
      <c r="B24" s="83"/>
      <c r="C24" s="84" t="s">
        <v>267</v>
      </c>
    </row>
    <row r="25" spans="1:3">
      <c r="A25" s="84"/>
      <c r="B25" s="83"/>
      <c r="C25" s="84" t="s">
        <v>268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5"/>
  <sheetViews>
    <sheetView zoomScale="140" zoomScaleNormal="140" zoomScalePageLayoutView="140" workbookViewId="0">
      <selection activeCell="H12" sqref="H12"/>
    </sheetView>
  </sheetViews>
  <sheetFormatPr defaultColWidth="14.42578125" defaultRowHeight="15" customHeight="1"/>
  <cols>
    <col min="1" max="1" width="5" style="166" customWidth="1"/>
    <col min="2" max="2" width="28.140625" style="166" customWidth="1"/>
    <col min="3" max="3" width="7.42578125" style="166" customWidth="1"/>
    <col min="4" max="5" width="10" style="166" customWidth="1"/>
    <col min="6" max="6" width="10.140625" style="166" customWidth="1"/>
    <col min="7" max="8" width="7.28515625" style="166" customWidth="1"/>
    <col min="9" max="9" width="19.7109375" style="166" customWidth="1"/>
    <col min="10" max="10" width="6.42578125" style="166" customWidth="1"/>
    <col min="11" max="11" width="5.42578125" style="166" customWidth="1"/>
    <col min="12" max="12" width="7.28515625" style="166" customWidth="1"/>
    <col min="13" max="13" width="4.42578125" style="166" customWidth="1"/>
    <col min="14" max="14" width="32" style="166" customWidth="1"/>
    <col min="15" max="26" width="8" style="166" customWidth="1"/>
    <col min="27" max="16384" width="14.42578125" style="166"/>
  </cols>
  <sheetData>
    <row r="1" spans="2:15" ht="7.5" customHeight="1">
      <c r="E1" s="1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20.25" customHeight="1">
      <c r="B3" s="3"/>
      <c r="C3" s="3"/>
      <c r="D3" s="152"/>
      <c r="E3" s="3"/>
      <c r="F3" s="3"/>
      <c r="I3" s="168"/>
      <c r="J3" s="169"/>
      <c r="K3" s="169"/>
      <c r="L3" s="169"/>
      <c r="M3" s="169"/>
      <c r="N3" s="169"/>
      <c r="O3" s="3"/>
    </row>
    <row r="4" spans="2:15" ht="20.25" customHeight="1">
      <c r="B4" s="1" t="s">
        <v>95</v>
      </c>
      <c r="C4" s="4"/>
      <c r="D4" s="171" t="s">
        <v>295</v>
      </c>
      <c r="E4" s="172"/>
      <c r="F4" s="173"/>
      <c r="G4" s="174"/>
      <c r="H4" s="3"/>
      <c r="I4" s="168"/>
      <c r="J4" s="169"/>
      <c r="M4" s="169"/>
      <c r="N4" s="169"/>
      <c r="O4" s="3"/>
    </row>
    <row r="5" spans="2:15" ht="20.25" customHeight="1">
      <c r="B5" s="1" t="s">
        <v>96</v>
      </c>
      <c r="D5" s="187">
        <v>58</v>
      </c>
      <c r="E5" s="179" t="s">
        <v>97</v>
      </c>
      <c r="I5" s="151"/>
      <c r="J5" s="151"/>
      <c r="M5" s="151"/>
      <c r="N5" s="151"/>
    </row>
    <row r="6" spans="2:15" ht="20.25" hidden="1" customHeight="1">
      <c r="B6" s="1" t="s">
        <v>99</v>
      </c>
      <c r="D6" s="189"/>
      <c r="E6" s="190"/>
      <c r="F6" s="1" t="s">
        <v>277</v>
      </c>
      <c r="K6" s="177"/>
      <c r="L6" s="178" t="s">
        <v>275</v>
      </c>
    </row>
    <row r="7" spans="2:15" ht="15" customHeight="1" thickBot="1">
      <c r="E7" s="1"/>
    </row>
    <row r="8" spans="2:15" ht="21" customHeight="1" thickTop="1" thickBot="1">
      <c r="B8" s="1" t="s">
        <v>101</v>
      </c>
      <c r="C8" s="4"/>
      <c r="D8" s="22">
        <f>IF(OR(D4="",AND(D4="",D6=""),AND(D5="",D6="")),"",IF(D6&lt;&gt;"",VALUE(LEFT(D6,4)),VALUE(LEFT(D4,4)+D5)))</f>
        <v>2021</v>
      </c>
      <c r="E8" s="22">
        <f>IF(OR(D4="",AND(D4="",D6="")),"",IF(D6&lt;&gt;"",VALUE(MID(D6,5,2)),VALUE(MID(D4,5,2))))</f>
        <v>9</v>
      </c>
      <c r="G8" s="165"/>
      <c r="K8" s="180"/>
      <c r="L8" s="27" t="s">
        <v>276</v>
      </c>
    </row>
    <row r="9" spans="2:15" ht="15" customHeight="1" thickTop="1">
      <c r="E9" s="1"/>
    </row>
    <row r="10" spans="2:15" ht="12.75" customHeight="1">
      <c r="B10" s="1"/>
      <c r="D10" s="1" t="s">
        <v>103</v>
      </c>
      <c r="E10" s="1"/>
      <c r="F10" s="1"/>
      <c r="G10" s="25" t="s">
        <v>104</v>
      </c>
      <c r="I10" s="1"/>
      <c r="J10" s="1"/>
      <c r="K10" s="1" t="s">
        <v>105</v>
      </c>
    </row>
    <row r="11" spans="2:15" ht="13.5" customHeight="1" thickBot="1">
      <c r="B11" s="27" t="s">
        <v>274</v>
      </c>
      <c r="C11" s="167" t="s">
        <v>77</v>
      </c>
      <c r="D11" s="1" t="s">
        <v>106</v>
      </c>
      <c r="E11" s="1" t="s">
        <v>107</v>
      </c>
      <c r="F11" s="1"/>
      <c r="G11" s="1" t="s">
        <v>106</v>
      </c>
      <c r="H11" s="1" t="s">
        <v>107</v>
      </c>
      <c r="I11" s="1"/>
      <c r="J11" s="1"/>
      <c r="K11" s="1" t="s">
        <v>106</v>
      </c>
      <c r="L11" s="1" t="s">
        <v>107</v>
      </c>
    </row>
    <row r="12" spans="2:15" ht="20.25" customHeight="1" thickTop="1" thickBot="1">
      <c r="B12" s="1" t="s">
        <v>108</v>
      </c>
      <c r="C12" s="153" t="s">
        <v>24</v>
      </c>
      <c r="D12" s="153">
        <v>2020</v>
      </c>
      <c r="E12" s="153">
        <v>10</v>
      </c>
      <c r="F12" s="5"/>
      <c r="G12" s="153">
        <v>32</v>
      </c>
      <c r="H12" s="153">
        <v>1</v>
      </c>
      <c r="I12" s="5"/>
      <c r="J12" s="5"/>
      <c r="K12" s="154">
        <f>IF(OR(C12="",D12="",E12="",D4="",AND(D4="",D6="")),"",IF(E8-E12&lt;0,D8-D12-1,D8-D12))</f>
        <v>0</v>
      </c>
      <c r="L12" s="156">
        <f>IF(OR(C12="",D12="",E12="",D4="",AND(D4="",D6="")),"",IF(E8-E12&lt;0,E8-E12+12,E8-E12))</f>
        <v>11</v>
      </c>
      <c r="M12" s="157"/>
      <c r="N12" s="1"/>
    </row>
    <row r="13" spans="2:15" ht="13.5" customHeight="1" thickTop="1">
      <c r="I13" s="5"/>
      <c r="J13" s="5"/>
      <c r="K13" s="155"/>
      <c r="L13" s="155"/>
      <c r="M13" s="1"/>
      <c r="N13" s="1"/>
    </row>
    <row r="14" spans="2:15" ht="12.75" customHeight="1">
      <c r="D14" s="1" t="s">
        <v>103</v>
      </c>
      <c r="E14" s="1"/>
      <c r="G14" s="1" t="s">
        <v>279</v>
      </c>
      <c r="K14" s="1" t="s">
        <v>278</v>
      </c>
    </row>
    <row r="15" spans="2:15" ht="13.5" customHeight="1" thickBot="1">
      <c r="B15" s="27" t="s">
        <v>274</v>
      </c>
      <c r="C15" s="167" t="s">
        <v>77</v>
      </c>
      <c r="D15" s="1" t="s">
        <v>106</v>
      </c>
      <c r="E15" s="1" t="s">
        <v>107</v>
      </c>
      <c r="G15" s="1" t="s">
        <v>106</v>
      </c>
      <c r="H15" s="1" t="s">
        <v>107</v>
      </c>
      <c r="K15" s="1" t="s">
        <v>106</v>
      </c>
      <c r="L15" s="1" t="s">
        <v>107</v>
      </c>
    </row>
    <row r="16" spans="2:15" ht="21" customHeight="1" thickTop="1" thickBot="1">
      <c r="B16" s="1" t="s">
        <v>269</v>
      </c>
      <c r="C16" s="153" t="s">
        <v>12</v>
      </c>
      <c r="D16" s="175">
        <f>IF(D4="","",VALUE(MID(D4,9,4)))</f>
        <v>2002</v>
      </c>
      <c r="E16" s="22">
        <f>IF(D4="","",VALUE(MID(D4,13,2)))</f>
        <v>12</v>
      </c>
      <c r="F16" s="5"/>
      <c r="G16" s="170">
        <v>19</v>
      </c>
      <c r="H16" s="170">
        <v>3</v>
      </c>
      <c r="I16" s="5"/>
      <c r="J16" s="5"/>
      <c r="K16" s="153">
        <v>0</v>
      </c>
      <c r="L16" s="153">
        <v>0</v>
      </c>
      <c r="N16" s="1"/>
    </row>
    <row r="17" spans="2:14" ht="15" customHeight="1" thickTop="1">
      <c r="B17" s="1"/>
      <c r="E17" s="1"/>
    </row>
    <row r="18" spans="2:14" ht="13.5" customHeight="1" thickBot="1">
      <c r="B18" s="1"/>
      <c r="D18" s="1"/>
      <c r="E18" s="1"/>
      <c r="F18" s="1"/>
      <c r="G18" s="1" t="s">
        <v>110</v>
      </c>
      <c r="I18" s="1"/>
      <c r="J18" s="1"/>
      <c r="K18" s="1"/>
    </row>
    <row r="19" spans="2:14" ht="21" customHeight="1" thickTop="1" thickBot="1">
      <c r="B19" s="1" t="s">
        <v>163</v>
      </c>
      <c r="C19" s="1"/>
      <c r="D19" s="158">
        <f>IF(OR(C12="",D12="",E12="",D4="",D16="",E16="",AND(D4="",D6="")),"",IF(E8-E16-L16&lt;0,D8-D16-K16-1,IF(E8-E16-L16&gt;12,D8-D16-K16+1,D8-D16-K16)))</f>
        <v>18</v>
      </c>
      <c r="E19" s="158">
        <f>(IF(OR(C12="",D12="",E12="",D4="",D16="",E16="",AND(D4="",D6="")),"",IF(E8-E16-L16&lt;0,E8-E16-L16+12,IF(E8-E16-L16&gt;11,E8-E16-L16-12,E8-E16-L16))))+1</f>
        <v>10</v>
      </c>
      <c r="F19" s="1"/>
      <c r="H19" s="1"/>
      <c r="I19" s="1"/>
      <c r="J19" s="191"/>
      <c r="K19" s="192"/>
      <c r="L19" s="1"/>
      <c r="M19" s="164"/>
      <c r="N19" s="164" t="s">
        <v>112</v>
      </c>
    </row>
    <row r="20" spans="2:14" ht="21" customHeight="1" thickTop="1" thickBot="1">
      <c r="B20" s="1" t="s">
        <v>113</v>
      </c>
      <c r="D20" s="159">
        <f>IF(OR(C12="",D12="",E12="",D4="",D16="",E16="",AND(D4="",D6="")),"",IF(E8-E16+H16-L16&lt;0,D8-D16+G16-K16-1,IF(E8-E16+H16-L16&gt;12,D8-D16+G16-K16+1,D8-D16+G16-K16)))</f>
        <v>38</v>
      </c>
      <c r="E20" s="159">
        <f>IF(OR(C12="",D12="",E12="",D4="",D16="",E16="",AND(D4="",D6="")),"",IF(E8-E16+H16-L16+1&lt;0,E8-E16+H16-L16+12+1,IF(E8-E16+H16-L16+1&gt;11,E8-E16+H16-L16+1-12,E8-E16+H16-L16+1)))</f>
        <v>1</v>
      </c>
      <c r="G20" s="25" t="s">
        <v>114</v>
      </c>
      <c r="J20" s="6">
        <f>IF(OR(C12="",C16="",D12="",E12="",D4="",D16="",E16="",D19="",E19="",AND(D4="",D6="")),"",VLOOKUP(C16&amp;LEFT(C12,1),REF!$A$22:$C$46,2))</f>
        <v>5</v>
      </c>
      <c r="K20" s="6">
        <f>IF(OR(C12="",C16="",D12="",E12="",D4="",D16="",E16="",D19="",E19="",AND(D4="",D6="")),"",0)</f>
        <v>0</v>
      </c>
      <c r="M20" s="164"/>
      <c r="N20" s="164" t="s">
        <v>115</v>
      </c>
    </row>
    <row r="21" spans="2:14" ht="21.75" customHeight="1" thickTop="1" thickBot="1">
      <c r="B21" s="1" t="s">
        <v>116</v>
      </c>
      <c r="D21" s="160">
        <f>IF(OR(C12="",D12="",E12="",D4="",D16="",E16="",D19="",E19="",G12="",H12="",AND(D4="",D6="")),"",IF(L12+H12&gt;11,K12+G12+1,K12+G12-K16))</f>
        <v>33</v>
      </c>
      <c r="E21" s="160">
        <f>IF(OR(C12="",D12="",E12="",D4="",D16="",E16="",D19="",E19="",G12="",H12="",AND(D4="",D6="")),"",IF(L12+H12&gt;11,L12+H12-12,L12+H12-L16))+1</f>
        <v>1</v>
      </c>
      <c r="G21" s="27" t="s">
        <v>117</v>
      </c>
      <c r="J21" s="176">
        <f>IF(OR(C12="",C16="",D12="",E12="",D4="",D16="",E16="",D19="",E19="",AND(D4="",D6="")),"",D20-J20)</f>
        <v>33</v>
      </c>
      <c r="K21" s="176">
        <f>IF(OR(C12="",C16="",D12="",E12="",D4="",D16="",E16="",D19="",E19="",AND(D4="",D6="")),"",E20-1)+1</f>
        <v>1</v>
      </c>
      <c r="M21" s="164"/>
      <c r="N21" s="164" t="s">
        <v>118</v>
      </c>
    </row>
    <row r="22" spans="2:14" ht="21.75" customHeight="1" thickTop="1" thickBot="1">
      <c r="E22" s="1"/>
      <c r="F22" s="151"/>
      <c r="G22" s="25" t="s">
        <v>119</v>
      </c>
    </row>
    <row r="23" spans="2:14" ht="33.75" customHeight="1" thickTop="1" thickBot="1">
      <c r="E23" s="1"/>
      <c r="J23" s="8" t="s">
        <v>120</v>
      </c>
      <c r="K23" s="193">
        <f>IF(AND(C12&lt;&gt;"",J21&lt;&gt;""),VLOOKUP(C12&amp;J21,gapok!$A$7:$D$533,gapok!$D$1),"")</f>
        <v>4236400</v>
      </c>
      <c r="L23" s="194"/>
    </row>
    <row r="24" spans="2:14" ht="12.75" customHeight="1" thickTop="1">
      <c r="E24" s="1"/>
    </row>
    <row r="25" spans="2:14" ht="12.75" customHeight="1">
      <c r="E25" s="1"/>
      <c r="H25" s="27"/>
      <c r="K25" s="91"/>
    </row>
    <row r="26" spans="2:14" ht="12.75" customHeight="1">
      <c r="E26" s="1"/>
    </row>
    <row r="27" spans="2:14" ht="12.75" customHeight="1">
      <c r="E27" s="1"/>
    </row>
    <row r="28" spans="2:14" ht="12.75" customHeight="1">
      <c r="E28" s="1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</sheetData>
  <mergeCells count="3">
    <mergeCell ref="D6:E6"/>
    <mergeCell ref="J19:K19"/>
    <mergeCell ref="K23:L23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6"/>
  <sheetViews>
    <sheetView workbookViewId="0">
      <selection activeCell="J6" sqref="J6:K6"/>
    </sheetView>
  </sheetViews>
  <sheetFormatPr defaultColWidth="14.42578125" defaultRowHeight="15" customHeight="1"/>
  <cols>
    <col min="1" max="1" width="5" customWidth="1"/>
    <col min="2" max="2" width="28.140625" customWidth="1"/>
    <col min="3" max="3" width="7.42578125" customWidth="1"/>
    <col min="4" max="5" width="10" customWidth="1"/>
    <col min="6" max="6" width="10.140625" customWidth="1"/>
    <col min="7" max="8" width="7.28515625" customWidth="1"/>
    <col min="9" max="9" width="19.7109375" customWidth="1"/>
    <col min="10" max="10" width="6.42578125" customWidth="1"/>
    <col min="11" max="11" width="5.42578125" customWidth="1"/>
    <col min="12" max="12" width="7.28515625" customWidth="1"/>
    <col min="13" max="13" width="4.42578125" customWidth="1"/>
    <col min="14" max="14" width="32" customWidth="1"/>
    <col min="15" max="26" width="8" customWidth="1"/>
  </cols>
  <sheetData>
    <row r="1" spans="2:15" ht="4.5" customHeight="1">
      <c r="B1" s="44"/>
      <c r="C1" s="44"/>
      <c r="D1" s="44"/>
      <c r="E1" s="1"/>
      <c r="F1" s="44"/>
      <c r="G1" s="44"/>
      <c r="H1" s="44"/>
      <c r="I1" s="44"/>
      <c r="J1" s="44"/>
      <c r="K1" s="44"/>
      <c r="L1" s="44"/>
      <c r="M1" s="44"/>
      <c r="N1" s="44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12.75" customHeight="1">
      <c r="B3" s="3"/>
      <c r="C3" s="3"/>
      <c r="D3" s="3"/>
      <c r="E3" s="3"/>
      <c r="F3" s="3"/>
      <c r="I3" s="29"/>
      <c r="J3" s="3" t="s">
        <v>92</v>
      </c>
    </row>
    <row r="4" spans="2:15" ht="20.25" customHeight="1">
      <c r="B4" s="3"/>
      <c r="C4" s="3"/>
      <c r="D4" s="152"/>
      <c r="E4" s="3"/>
      <c r="F4" s="3"/>
      <c r="I4" s="30"/>
      <c r="J4" s="3" t="s">
        <v>93</v>
      </c>
      <c r="K4" s="3"/>
      <c r="L4" s="3"/>
      <c r="M4" s="3"/>
      <c r="N4" s="3"/>
      <c r="O4" s="3"/>
    </row>
    <row r="5" spans="2:15" ht="20.25" customHeight="1">
      <c r="B5" s="1" t="s">
        <v>95</v>
      </c>
      <c r="C5" s="4"/>
      <c r="D5" s="28"/>
      <c r="E5" s="161"/>
      <c r="F5" s="162"/>
      <c r="G5" s="162"/>
      <c r="H5" s="3"/>
      <c r="I5" s="31"/>
      <c r="J5" s="3" t="s">
        <v>270</v>
      </c>
      <c r="K5" s="3"/>
      <c r="L5" s="3"/>
      <c r="M5" s="3"/>
      <c r="N5" s="3"/>
      <c r="O5" s="3"/>
    </row>
    <row r="6" spans="2:15" ht="20.25" customHeight="1">
      <c r="B6" s="1" t="s">
        <v>96</v>
      </c>
      <c r="C6" s="44"/>
      <c r="D6" s="32"/>
      <c r="E6" s="26" t="s">
        <v>97</v>
      </c>
      <c r="F6" s="44"/>
      <c r="G6" s="44"/>
      <c r="H6" s="44"/>
      <c r="I6" s="44"/>
      <c r="J6" s="23"/>
      <c r="K6" s="24" t="s">
        <v>98</v>
      </c>
      <c r="L6" s="44"/>
      <c r="M6" s="44"/>
      <c r="N6" s="44"/>
    </row>
    <row r="7" spans="2:15" ht="20.25" customHeight="1">
      <c r="B7" s="1" t="s">
        <v>99</v>
      </c>
      <c r="C7" s="44"/>
      <c r="D7" s="195"/>
      <c r="E7" s="196"/>
      <c r="F7" s="25" t="s">
        <v>100</v>
      </c>
      <c r="G7" s="44"/>
      <c r="H7" s="44"/>
      <c r="I7" s="44"/>
      <c r="J7" s="44"/>
      <c r="K7" s="44"/>
      <c r="L7" s="44"/>
      <c r="M7" s="44"/>
      <c r="N7" s="44"/>
    </row>
    <row r="8" spans="2:15" ht="15" customHeight="1" thickBot="1">
      <c r="B8" s="44"/>
      <c r="C8" s="44"/>
      <c r="D8" s="44"/>
      <c r="E8" s="1"/>
      <c r="F8" s="44"/>
      <c r="G8" s="44"/>
      <c r="H8" s="44"/>
      <c r="I8" s="44"/>
      <c r="J8" s="44"/>
      <c r="K8" s="44"/>
      <c r="L8" s="44"/>
      <c r="M8" s="44"/>
      <c r="N8" s="44"/>
    </row>
    <row r="9" spans="2:15" ht="21" customHeight="1" thickTop="1" thickBot="1">
      <c r="B9" s="1" t="s">
        <v>101</v>
      </c>
      <c r="C9" s="4"/>
      <c r="D9" s="22" t="str">
        <f>IF(OR(D5="",AND(D5="",D7=""),AND(D6="",D7="")),"",IF(D7&lt;&gt;"",VALUE(LEFT(D7,4)),VALUE(LEFT(D5,4)+D6)))</f>
        <v/>
      </c>
      <c r="E9" s="22" t="str">
        <f>IF(OR(D5="",AND(D5="",D7="")),"",IF(D7&lt;&gt;"",VALUE(MID(D7,5,2)),VALUE(MID(D5,5,2))))</f>
        <v/>
      </c>
      <c r="F9" s="44"/>
      <c r="G9" s="165" t="s">
        <v>102</v>
      </c>
      <c r="H9" s="44"/>
      <c r="I9" s="44"/>
      <c r="J9" s="44"/>
      <c r="K9" s="44"/>
      <c r="L9" s="44"/>
      <c r="M9" s="44"/>
      <c r="N9" s="44"/>
    </row>
    <row r="10" spans="2:15" ht="4.5" customHeight="1" thickTop="1">
      <c r="B10" s="44"/>
      <c r="C10" s="44"/>
      <c r="D10" s="44"/>
      <c r="E10" s="1"/>
      <c r="F10" s="44"/>
      <c r="G10" s="44"/>
      <c r="H10" s="44"/>
      <c r="I10" s="44"/>
      <c r="J10" s="44"/>
      <c r="K10" s="44"/>
      <c r="L10" s="44"/>
      <c r="M10" s="44"/>
      <c r="N10" s="44"/>
    </row>
    <row r="11" spans="2:15" ht="12.75" customHeight="1">
      <c r="B11" s="1"/>
      <c r="C11" s="44"/>
      <c r="D11" s="1" t="s">
        <v>103</v>
      </c>
      <c r="E11" s="1"/>
      <c r="F11" s="1"/>
      <c r="G11" s="25" t="s">
        <v>104</v>
      </c>
      <c r="H11" s="44"/>
      <c r="I11" s="1"/>
      <c r="J11" s="1"/>
      <c r="K11" s="1" t="s">
        <v>105</v>
      </c>
      <c r="L11" s="44"/>
      <c r="M11" s="44"/>
      <c r="N11" s="44"/>
    </row>
    <row r="12" spans="2:15" ht="13.5" customHeight="1" thickBot="1">
      <c r="B12" s="27" t="s">
        <v>274</v>
      </c>
      <c r="C12" s="150" t="s">
        <v>77</v>
      </c>
      <c r="D12" s="1" t="s">
        <v>106</v>
      </c>
      <c r="E12" s="1" t="s">
        <v>107</v>
      </c>
      <c r="F12" s="1"/>
      <c r="G12" s="1" t="s">
        <v>106</v>
      </c>
      <c r="H12" s="1" t="s">
        <v>107</v>
      </c>
      <c r="I12" s="1"/>
      <c r="J12" s="1"/>
      <c r="K12" s="1" t="s">
        <v>106</v>
      </c>
      <c r="L12" s="1" t="s">
        <v>107</v>
      </c>
      <c r="M12" s="44"/>
      <c r="N12" s="44"/>
    </row>
    <row r="13" spans="2:15" ht="20.25" customHeight="1" thickTop="1" thickBot="1">
      <c r="B13" s="1" t="s">
        <v>108</v>
      </c>
      <c r="C13" s="153"/>
      <c r="D13" s="153"/>
      <c r="E13" s="153"/>
      <c r="F13" s="5"/>
      <c r="G13" s="153"/>
      <c r="H13" s="153"/>
      <c r="I13" s="5"/>
      <c r="J13" s="5"/>
      <c r="K13" s="154" t="str">
        <f>IF(OR(C13="",D13="",E13="",D5="",AND(D5="",D7="")),"",IF(E9-E13&lt;0,D9-D13-1,D9-D13))</f>
        <v/>
      </c>
      <c r="L13" s="156" t="str">
        <f>IF(OR(C13="",D13="",E13="",D5="",AND(D5="",D7="")),"",IF(E9-E13&lt;0,E9-E13+12,E9-E13))</f>
        <v/>
      </c>
      <c r="M13" s="157"/>
      <c r="N13" s="1" t="s">
        <v>273</v>
      </c>
    </row>
    <row r="14" spans="2:15" ht="13.5" customHeight="1" thickTop="1">
      <c r="B14" s="44"/>
      <c r="C14" s="44"/>
      <c r="D14" s="44"/>
      <c r="E14" s="44"/>
      <c r="F14" s="44"/>
      <c r="G14" s="44"/>
      <c r="H14" s="44"/>
      <c r="I14" s="5"/>
      <c r="J14" s="5"/>
      <c r="K14" s="155"/>
      <c r="L14" s="155"/>
      <c r="M14" s="1"/>
      <c r="N14" s="1"/>
    </row>
    <row r="15" spans="2:15" ht="12.75" customHeight="1">
      <c r="B15" s="44"/>
      <c r="C15" s="44"/>
      <c r="D15" s="1" t="s">
        <v>103</v>
      </c>
      <c r="E15" s="1"/>
      <c r="F15" s="44"/>
      <c r="G15" s="1" t="s">
        <v>271</v>
      </c>
      <c r="H15" s="44"/>
      <c r="I15" s="44"/>
      <c r="J15" s="44"/>
      <c r="K15" s="1" t="s">
        <v>272</v>
      </c>
      <c r="L15" s="44"/>
      <c r="M15" s="44"/>
      <c r="N15" s="44"/>
    </row>
    <row r="16" spans="2:15" ht="13.5" customHeight="1" thickBot="1">
      <c r="B16" s="27" t="s">
        <v>274</v>
      </c>
      <c r="C16" s="150" t="s">
        <v>77</v>
      </c>
      <c r="D16" s="1" t="s">
        <v>106</v>
      </c>
      <c r="E16" s="1" t="s">
        <v>107</v>
      </c>
      <c r="F16" s="44"/>
      <c r="G16" s="1" t="s">
        <v>106</v>
      </c>
      <c r="H16" s="1" t="s">
        <v>107</v>
      </c>
      <c r="I16" s="44"/>
      <c r="J16" s="44"/>
      <c r="K16" s="1" t="s">
        <v>106</v>
      </c>
      <c r="L16" s="1" t="s">
        <v>107</v>
      </c>
      <c r="M16" s="44"/>
      <c r="N16" s="44"/>
    </row>
    <row r="17" spans="2:14" ht="21" customHeight="1" thickTop="1" thickBot="1">
      <c r="B17" s="1" t="s">
        <v>269</v>
      </c>
      <c r="C17" s="33"/>
      <c r="D17" s="22" t="str">
        <f>IF(D5="","",VALUE(MID(D5,9,4)))</f>
        <v/>
      </c>
      <c r="E17" s="22" t="str">
        <f>IF(D5="","",VALUE(MID(D5,13,2)))</f>
        <v/>
      </c>
      <c r="F17" s="5"/>
      <c r="G17" s="34"/>
      <c r="H17" s="34"/>
      <c r="I17" s="5"/>
      <c r="J17" s="5"/>
      <c r="K17" s="33"/>
      <c r="L17" s="33"/>
      <c r="M17" s="44"/>
      <c r="N17" s="1" t="s">
        <v>109</v>
      </c>
    </row>
    <row r="18" spans="2:14" ht="15" customHeight="1" thickTop="1">
      <c r="B18" s="1"/>
      <c r="C18" s="44"/>
      <c r="D18" s="44"/>
      <c r="E18" s="1"/>
      <c r="F18" s="44"/>
      <c r="G18" s="44"/>
      <c r="H18" s="44"/>
      <c r="I18" s="44"/>
      <c r="J18" s="44"/>
      <c r="K18" s="44"/>
      <c r="L18" s="44"/>
      <c r="M18" s="44"/>
      <c r="N18" s="44"/>
    </row>
    <row r="19" spans="2:14" ht="13.5" customHeight="1" thickBot="1">
      <c r="B19" s="1"/>
      <c r="C19" s="44"/>
      <c r="D19" s="1"/>
      <c r="E19" s="1"/>
      <c r="F19" s="1"/>
      <c r="G19" s="1" t="s">
        <v>110</v>
      </c>
      <c r="H19" s="44"/>
      <c r="I19" s="1"/>
      <c r="J19" s="1"/>
      <c r="K19" s="1"/>
      <c r="L19" s="44"/>
      <c r="M19" s="44"/>
      <c r="N19" s="44"/>
    </row>
    <row r="20" spans="2:14" ht="21" customHeight="1" thickTop="1" thickBot="1">
      <c r="B20" s="1" t="s">
        <v>163</v>
      </c>
      <c r="C20" s="1"/>
      <c r="D20" s="158" t="str">
        <f>IF(OR(C13="",D13="",E13="",D5="",D17="",E17="",AND(D5="",D7="")),"",IF(E9-E17-L17&lt;0,D9-D17-K17-1,IF(E9-E17-L17&gt;12,D9-D17-K17+1,D9-D17-K17)))</f>
        <v/>
      </c>
      <c r="E20" s="158" t="e">
        <f>(IF(OR(C13="",D13="",E13="",D5="",D17="",E17="",AND(D5="",D7="")),"",IF(E9-E17-L17&lt;0,E9-E17-L17+12,IF(E9-E17-L17&gt;11,E9-E17-L17-12,E9-E17-L17))))+1</f>
        <v>#VALUE!</v>
      </c>
      <c r="F20" s="1"/>
      <c r="G20" s="44"/>
      <c r="H20" s="1"/>
      <c r="I20" s="1"/>
      <c r="J20" s="191" t="s">
        <v>111</v>
      </c>
      <c r="K20" s="192"/>
      <c r="L20" s="1"/>
      <c r="M20" s="164"/>
      <c r="N20" s="164" t="s">
        <v>112</v>
      </c>
    </row>
    <row r="21" spans="2:14" ht="21" customHeight="1" thickTop="1" thickBot="1">
      <c r="B21" s="1" t="s">
        <v>113</v>
      </c>
      <c r="C21" s="44"/>
      <c r="D21" s="159" t="str">
        <f>IF(OR(C13="",D13="",E13="",D5="",D17="",E17="",AND(D5="",D7="")),"",IF(E9-E17+H17-L17&lt;0,D9-D17+G17-K17-1,IF(E9-E17+H17-L17&gt;12,D9-D17+G17-K17+1,D9-D17+G17-K17)))</f>
        <v/>
      </c>
      <c r="E21" s="159" t="str">
        <f>IF(OR(C13="",D13="",E13="",D5="",D17="",E17="",AND(D5="",D7="")),"",IF(E9-E17+H17-L17+1&lt;0,E9-E17+H17-L17+12+1,IF(E9-E17+H17-L17+1&gt;11,E9-E17+H17-L17+1-12,E9-E17+H17-L17+1)))</f>
        <v/>
      </c>
      <c r="F21" s="44"/>
      <c r="G21" s="25" t="s">
        <v>114</v>
      </c>
      <c r="H21" s="44"/>
      <c r="I21" s="44"/>
      <c r="J21" s="6" t="e">
        <f>IF(OR(C13="",C17="",D13="",E13="",D5="",D17="",E17="",D20="",E20="",AND(D5="",D7="")),"",VLOOKUP(C17&amp;LEFT(C13,1),REF!$A$22:$C$46,2))</f>
        <v>#VALUE!</v>
      </c>
      <c r="K21" s="6" t="e">
        <f>IF(OR(C13="",C17="",D13="",E13="",D5="",D17="",E17="",D20="",E20="",AND(D5="",D7="")),"",0)</f>
        <v>#VALUE!</v>
      </c>
      <c r="L21" s="44"/>
      <c r="M21" s="164"/>
      <c r="N21" s="164" t="s">
        <v>115</v>
      </c>
    </row>
    <row r="22" spans="2:14" ht="21.75" customHeight="1" thickTop="1" thickBot="1">
      <c r="B22" s="1" t="s">
        <v>116</v>
      </c>
      <c r="C22" s="44"/>
      <c r="D22" s="160" t="e">
        <f>IF(OR(C13="",D13="",E13="",D5="",D17="",E17="",D20="",E20="",G13="",H13="",AND(D5="",D7="")),"",IF(L13+H13&gt;11,K13+G13+1,K13+G13))</f>
        <v>#VALUE!</v>
      </c>
      <c r="E22" s="160" t="e">
        <f>IF(OR(C13="",D13="",E13="",D5="",D17="",E17="",D20="",E20="",G13="",H13="",AND(D5="",D7="")),"",IF(L13+H13&gt;11,L13+H13-12,L13+H13))</f>
        <v>#VALUE!</v>
      </c>
      <c r="F22" s="44"/>
      <c r="G22" s="27" t="s">
        <v>117</v>
      </c>
      <c r="H22" s="44"/>
      <c r="I22" s="44"/>
      <c r="J22" s="9" t="e">
        <f>IF(OR(C13="",C17="",D13="",E13="",D5="",D17="",E17="",D20="",E20="",AND(D5="",D7="")),"",D21-J21)</f>
        <v>#VALUE!</v>
      </c>
      <c r="K22" s="9" t="e">
        <f>IF(OR(C13="",C17="",D13="",E13="",D5="",D17="",E17="",D20="",E20="",AND(D5="",D7="")),"",E21-1)</f>
        <v>#VALUE!</v>
      </c>
      <c r="L22" s="44"/>
      <c r="M22" s="164"/>
      <c r="N22" s="164" t="s">
        <v>118</v>
      </c>
    </row>
    <row r="23" spans="2:14" ht="21.75" customHeight="1" thickTop="1" thickBot="1">
      <c r="B23" s="44"/>
      <c r="C23" s="44"/>
      <c r="D23" s="44"/>
      <c r="E23" s="1"/>
      <c r="F23" s="151"/>
      <c r="G23" s="25" t="s">
        <v>119</v>
      </c>
      <c r="H23" s="44"/>
      <c r="I23" s="44"/>
      <c r="J23" s="44"/>
      <c r="K23" s="44"/>
      <c r="L23" s="44"/>
      <c r="M23" s="44"/>
      <c r="N23" s="44"/>
    </row>
    <row r="24" spans="2:14" ht="33.75" customHeight="1" thickTop="1" thickBot="1">
      <c r="B24" s="44"/>
      <c r="C24" s="44"/>
      <c r="D24" s="44"/>
      <c r="E24" s="1"/>
      <c r="F24" s="44"/>
      <c r="G24" s="44"/>
      <c r="H24" s="44"/>
      <c r="I24" s="44"/>
      <c r="J24" s="8" t="s">
        <v>120</v>
      </c>
      <c r="K24" s="193" t="e">
        <f>IF(AND(C13&lt;&gt;"",J22&lt;&gt;""),VLOOKUP(C13&amp;J22,gapok!$A$7:$D$533,gapok!$D$1),"")</f>
        <v>#VALUE!</v>
      </c>
      <c r="L24" s="194"/>
      <c r="M24" s="44"/>
      <c r="N24" s="44"/>
    </row>
    <row r="25" spans="2:14" ht="12.75" customHeight="1" thickTop="1">
      <c r="B25" s="44"/>
      <c r="C25" s="44"/>
      <c r="D25" s="44"/>
      <c r="E25" s="1"/>
      <c r="F25" s="44"/>
      <c r="G25" s="44"/>
      <c r="H25" s="44"/>
      <c r="I25" s="44"/>
      <c r="J25" s="44"/>
      <c r="K25" s="44"/>
      <c r="L25" s="44"/>
      <c r="M25" s="44"/>
      <c r="N25" s="44"/>
    </row>
    <row r="26" spans="2:14" ht="12.75" customHeight="1">
      <c r="B26" s="44"/>
      <c r="C26" s="44"/>
      <c r="D26" s="44"/>
      <c r="E26" s="1"/>
      <c r="F26" s="44"/>
      <c r="G26" s="44"/>
      <c r="H26" s="27"/>
      <c r="I26" s="44"/>
      <c r="J26" s="44"/>
      <c r="K26" s="91"/>
      <c r="L26" s="44"/>
      <c r="M26" s="44"/>
      <c r="N26" s="44"/>
    </row>
    <row r="27" spans="2:14" ht="12.75" customHeight="1">
      <c r="B27" s="44"/>
      <c r="C27" s="44"/>
      <c r="D27" s="44"/>
      <c r="E27" s="1"/>
      <c r="F27" s="44"/>
      <c r="G27" s="44"/>
      <c r="H27" s="44"/>
      <c r="I27" s="44"/>
      <c r="J27" s="44"/>
      <c r="K27" s="44"/>
      <c r="L27" s="44"/>
      <c r="M27" s="44"/>
      <c r="N27" s="44"/>
    </row>
    <row r="28" spans="2:14" ht="12.75" customHeight="1">
      <c r="B28" s="44"/>
      <c r="C28" s="44"/>
      <c r="D28" s="44"/>
      <c r="E28" s="1"/>
      <c r="F28" s="44"/>
      <c r="G28" s="44"/>
      <c r="H28" s="44"/>
      <c r="I28" s="44"/>
      <c r="J28" s="44"/>
      <c r="K28" s="44"/>
      <c r="L28" s="44"/>
      <c r="M28" s="44"/>
      <c r="N28" s="44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</sheetData>
  <mergeCells count="3">
    <mergeCell ref="D7:E7"/>
    <mergeCell ref="K24:L24"/>
    <mergeCell ref="J20:K20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abSelected="1" zoomScale="90" zoomScaleNormal="90" zoomScalePageLayoutView="90" workbookViewId="0">
      <selection activeCell="AA29" sqref="AA29"/>
    </sheetView>
  </sheetViews>
  <sheetFormatPr defaultColWidth="8.85546875" defaultRowHeight="15.6" customHeight="1"/>
  <cols>
    <col min="1" max="1" width="3.140625" style="48" customWidth="1"/>
    <col min="2" max="2" width="3.42578125" style="48" customWidth="1"/>
    <col min="3" max="3" width="13" style="48" customWidth="1"/>
    <col min="4" max="4" width="2.140625" style="48" customWidth="1"/>
    <col min="5" max="5" width="3.140625" style="48" customWidth="1"/>
    <col min="6" max="6" width="11" style="48" customWidth="1"/>
    <col min="7" max="7" width="2" style="48" customWidth="1"/>
    <col min="8" max="8" width="3" style="48" customWidth="1"/>
    <col min="9" max="9" width="7.42578125" style="48" customWidth="1"/>
    <col min="10" max="10" width="3.42578125" style="48" customWidth="1"/>
    <col min="11" max="11" width="10.28515625" style="48" customWidth="1"/>
    <col min="12" max="12" width="11.7109375" style="48" customWidth="1"/>
    <col min="13" max="13" width="2.140625" style="48" customWidth="1"/>
    <col min="14" max="14" width="8.140625" style="48" customWidth="1"/>
    <col min="15" max="15" width="8.7109375" style="48" customWidth="1"/>
    <col min="16" max="16" width="3.85546875" style="48" customWidth="1"/>
    <col min="17" max="17" width="3.42578125" style="48" customWidth="1"/>
    <col min="18" max="18" width="3.85546875" style="48" customWidth="1"/>
    <col min="19" max="19" width="19" style="48" customWidth="1"/>
    <col min="20" max="20" width="30.85546875" style="48" customWidth="1"/>
    <col min="21" max="22" width="12.140625" style="48" customWidth="1"/>
    <col min="23" max="23" width="15.42578125" style="48" customWidth="1"/>
    <col min="24" max="24" width="10.42578125" style="48" customWidth="1"/>
    <col min="25" max="25" width="8.85546875" style="48"/>
    <col min="26" max="26" width="4.42578125" style="48" customWidth="1"/>
    <col min="27" max="259" width="8.85546875" style="48"/>
    <col min="260" max="260" width="3.140625" style="48" customWidth="1"/>
    <col min="261" max="261" width="3.42578125" style="48" customWidth="1"/>
    <col min="262" max="262" width="13" style="48" customWidth="1"/>
    <col min="263" max="263" width="15.42578125" style="48" customWidth="1"/>
    <col min="264" max="264" width="2" style="48" customWidth="1"/>
    <col min="265" max="265" width="9.85546875" style="48" customWidth="1"/>
    <col min="266" max="266" width="2.42578125" style="48" customWidth="1"/>
    <col min="267" max="267" width="10.28515625" style="48" customWidth="1"/>
    <col min="268" max="268" width="11.7109375" style="48" customWidth="1"/>
    <col min="269" max="269" width="2.140625" style="48" customWidth="1"/>
    <col min="270" max="270" width="8.140625" style="48" customWidth="1"/>
    <col min="271" max="271" width="8.7109375" style="48" customWidth="1"/>
    <col min="272" max="272" width="3.85546875" style="48" customWidth="1"/>
    <col min="273" max="273" width="3.42578125" style="48" customWidth="1"/>
    <col min="274" max="274" width="3.85546875" style="48" customWidth="1"/>
    <col min="275" max="275" width="18.42578125" style="48" customWidth="1"/>
    <col min="276" max="276" width="26.7109375" style="48" customWidth="1"/>
    <col min="277" max="278" width="12.140625" style="48" customWidth="1"/>
    <col min="279" max="279" width="15.42578125" style="48" customWidth="1"/>
    <col min="280" max="280" width="10.42578125" style="48" customWidth="1"/>
    <col min="281" max="281" width="8.85546875" style="48"/>
    <col min="282" max="282" width="4.42578125" style="48" customWidth="1"/>
    <col min="283" max="515" width="8.85546875" style="48"/>
    <col min="516" max="516" width="3.140625" style="48" customWidth="1"/>
    <col min="517" max="517" width="3.42578125" style="48" customWidth="1"/>
    <col min="518" max="518" width="13" style="48" customWidth="1"/>
    <col min="519" max="519" width="15.42578125" style="48" customWidth="1"/>
    <col min="520" max="520" width="2" style="48" customWidth="1"/>
    <col min="521" max="521" width="9.85546875" style="48" customWidth="1"/>
    <col min="522" max="522" width="2.42578125" style="48" customWidth="1"/>
    <col min="523" max="523" width="10.28515625" style="48" customWidth="1"/>
    <col min="524" max="524" width="11.7109375" style="48" customWidth="1"/>
    <col min="525" max="525" width="2.140625" style="48" customWidth="1"/>
    <col min="526" max="526" width="8.140625" style="48" customWidth="1"/>
    <col min="527" max="527" width="8.7109375" style="48" customWidth="1"/>
    <col min="528" max="528" width="3.85546875" style="48" customWidth="1"/>
    <col min="529" max="529" width="3.42578125" style="48" customWidth="1"/>
    <col min="530" max="530" width="3.85546875" style="48" customWidth="1"/>
    <col min="531" max="531" width="18.42578125" style="48" customWidth="1"/>
    <col min="532" max="532" width="26.7109375" style="48" customWidth="1"/>
    <col min="533" max="534" width="12.140625" style="48" customWidth="1"/>
    <col min="535" max="535" width="15.42578125" style="48" customWidth="1"/>
    <col min="536" max="536" width="10.42578125" style="48" customWidth="1"/>
    <col min="537" max="537" width="8.85546875" style="48"/>
    <col min="538" max="538" width="4.42578125" style="48" customWidth="1"/>
    <col min="539" max="771" width="8.85546875" style="48"/>
    <col min="772" max="772" width="3.140625" style="48" customWidth="1"/>
    <col min="773" max="773" width="3.42578125" style="48" customWidth="1"/>
    <col min="774" max="774" width="13" style="48" customWidth="1"/>
    <col min="775" max="775" width="15.42578125" style="48" customWidth="1"/>
    <col min="776" max="776" width="2" style="48" customWidth="1"/>
    <col min="777" max="777" width="9.85546875" style="48" customWidth="1"/>
    <col min="778" max="778" width="2.42578125" style="48" customWidth="1"/>
    <col min="779" max="779" width="10.28515625" style="48" customWidth="1"/>
    <col min="780" max="780" width="11.7109375" style="48" customWidth="1"/>
    <col min="781" max="781" width="2.140625" style="48" customWidth="1"/>
    <col min="782" max="782" width="8.140625" style="48" customWidth="1"/>
    <col min="783" max="783" width="8.7109375" style="48" customWidth="1"/>
    <col min="784" max="784" width="3.85546875" style="48" customWidth="1"/>
    <col min="785" max="785" width="3.42578125" style="48" customWidth="1"/>
    <col min="786" max="786" width="3.85546875" style="48" customWidth="1"/>
    <col min="787" max="787" width="18.42578125" style="48" customWidth="1"/>
    <col min="788" max="788" width="26.7109375" style="48" customWidth="1"/>
    <col min="789" max="790" width="12.140625" style="48" customWidth="1"/>
    <col min="791" max="791" width="15.42578125" style="48" customWidth="1"/>
    <col min="792" max="792" width="10.42578125" style="48" customWidth="1"/>
    <col min="793" max="793" width="8.85546875" style="48"/>
    <col min="794" max="794" width="4.42578125" style="48" customWidth="1"/>
    <col min="795" max="1027" width="8.85546875" style="48"/>
    <col min="1028" max="1028" width="3.140625" style="48" customWidth="1"/>
    <col min="1029" max="1029" width="3.42578125" style="48" customWidth="1"/>
    <col min="1030" max="1030" width="13" style="48" customWidth="1"/>
    <col min="1031" max="1031" width="15.42578125" style="48" customWidth="1"/>
    <col min="1032" max="1032" width="2" style="48" customWidth="1"/>
    <col min="1033" max="1033" width="9.85546875" style="48" customWidth="1"/>
    <col min="1034" max="1034" width="2.42578125" style="48" customWidth="1"/>
    <col min="1035" max="1035" width="10.28515625" style="48" customWidth="1"/>
    <col min="1036" max="1036" width="11.7109375" style="48" customWidth="1"/>
    <col min="1037" max="1037" width="2.140625" style="48" customWidth="1"/>
    <col min="1038" max="1038" width="8.140625" style="48" customWidth="1"/>
    <col min="1039" max="1039" width="8.7109375" style="48" customWidth="1"/>
    <col min="1040" max="1040" width="3.85546875" style="48" customWidth="1"/>
    <col min="1041" max="1041" width="3.42578125" style="48" customWidth="1"/>
    <col min="1042" max="1042" width="3.85546875" style="48" customWidth="1"/>
    <col min="1043" max="1043" width="18.42578125" style="48" customWidth="1"/>
    <col min="1044" max="1044" width="26.7109375" style="48" customWidth="1"/>
    <col min="1045" max="1046" width="12.140625" style="48" customWidth="1"/>
    <col min="1047" max="1047" width="15.42578125" style="48" customWidth="1"/>
    <col min="1048" max="1048" width="10.42578125" style="48" customWidth="1"/>
    <col min="1049" max="1049" width="8.85546875" style="48"/>
    <col min="1050" max="1050" width="4.42578125" style="48" customWidth="1"/>
    <col min="1051" max="1283" width="8.85546875" style="48"/>
    <col min="1284" max="1284" width="3.140625" style="48" customWidth="1"/>
    <col min="1285" max="1285" width="3.42578125" style="48" customWidth="1"/>
    <col min="1286" max="1286" width="13" style="48" customWidth="1"/>
    <col min="1287" max="1287" width="15.42578125" style="48" customWidth="1"/>
    <col min="1288" max="1288" width="2" style="48" customWidth="1"/>
    <col min="1289" max="1289" width="9.85546875" style="48" customWidth="1"/>
    <col min="1290" max="1290" width="2.42578125" style="48" customWidth="1"/>
    <col min="1291" max="1291" width="10.28515625" style="48" customWidth="1"/>
    <col min="1292" max="1292" width="11.7109375" style="48" customWidth="1"/>
    <col min="1293" max="1293" width="2.140625" style="48" customWidth="1"/>
    <col min="1294" max="1294" width="8.140625" style="48" customWidth="1"/>
    <col min="1295" max="1295" width="8.7109375" style="48" customWidth="1"/>
    <col min="1296" max="1296" width="3.85546875" style="48" customWidth="1"/>
    <col min="1297" max="1297" width="3.42578125" style="48" customWidth="1"/>
    <col min="1298" max="1298" width="3.85546875" style="48" customWidth="1"/>
    <col min="1299" max="1299" width="18.42578125" style="48" customWidth="1"/>
    <col min="1300" max="1300" width="26.7109375" style="48" customWidth="1"/>
    <col min="1301" max="1302" width="12.140625" style="48" customWidth="1"/>
    <col min="1303" max="1303" width="15.42578125" style="48" customWidth="1"/>
    <col min="1304" max="1304" width="10.42578125" style="48" customWidth="1"/>
    <col min="1305" max="1305" width="8.85546875" style="48"/>
    <col min="1306" max="1306" width="4.42578125" style="48" customWidth="1"/>
    <col min="1307" max="1539" width="8.85546875" style="48"/>
    <col min="1540" max="1540" width="3.140625" style="48" customWidth="1"/>
    <col min="1541" max="1541" width="3.42578125" style="48" customWidth="1"/>
    <col min="1542" max="1542" width="13" style="48" customWidth="1"/>
    <col min="1543" max="1543" width="15.42578125" style="48" customWidth="1"/>
    <col min="1544" max="1544" width="2" style="48" customWidth="1"/>
    <col min="1545" max="1545" width="9.85546875" style="48" customWidth="1"/>
    <col min="1546" max="1546" width="2.42578125" style="48" customWidth="1"/>
    <col min="1547" max="1547" width="10.28515625" style="48" customWidth="1"/>
    <col min="1548" max="1548" width="11.7109375" style="48" customWidth="1"/>
    <col min="1549" max="1549" width="2.140625" style="48" customWidth="1"/>
    <col min="1550" max="1550" width="8.140625" style="48" customWidth="1"/>
    <col min="1551" max="1551" width="8.7109375" style="48" customWidth="1"/>
    <col min="1552" max="1552" width="3.85546875" style="48" customWidth="1"/>
    <col min="1553" max="1553" width="3.42578125" style="48" customWidth="1"/>
    <col min="1554" max="1554" width="3.85546875" style="48" customWidth="1"/>
    <col min="1555" max="1555" width="18.42578125" style="48" customWidth="1"/>
    <col min="1556" max="1556" width="26.7109375" style="48" customWidth="1"/>
    <col min="1557" max="1558" width="12.140625" style="48" customWidth="1"/>
    <col min="1559" max="1559" width="15.42578125" style="48" customWidth="1"/>
    <col min="1560" max="1560" width="10.42578125" style="48" customWidth="1"/>
    <col min="1561" max="1561" width="8.85546875" style="48"/>
    <col min="1562" max="1562" width="4.42578125" style="48" customWidth="1"/>
    <col min="1563" max="1795" width="8.85546875" style="48"/>
    <col min="1796" max="1796" width="3.140625" style="48" customWidth="1"/>
    <col min="1797" max="1797" width="3.42578125" style="48" customWidth="1"/>
    <col min="1798" max="1798" width="13" style="48" customWidth="1"/>
    <col min="1799" max="1799" width="15.42578125" style="48" customWidth="1"/>
    <col min="1800" max="1800" width="2" style="48" customWidth="1"/>
    <col min="1801" max="1801" width="9.85546875" style="48" customWidth="1"/>
    <col min="1802" max="1802" width="2.42578125" style="48" customWidth="1"/>
    <col min="1803" max="1803" width="10.28515625" style="48" customWidth="1"/>
    <col min="1804" max="1804" width="11.7109375" style="48" customWidth="1"/>
    <col min="1805" max="1805" width="2.140625" style="48" customWidth="1"/>
    <col min="1806" max="1806" width="8.140625" style="48" customWidth="1"/>
    <col min="1807" max="1807" width="8.7109375" style="48" customWidth="1"/>
    <col min="1808" max="1808" width="3.85546875" style="48" customWidth="1"/>
    <col min="1809" max="1809" width="3.42578125" style="48" customWidth="1"/>
    <col min="1810" max="1810" width="3.85546875" style="48" customWidth="1"/>
    <col min="1811" max="1811" width="18.42578125" style="48" customWidth="1"/>
    <col min="1812" max="1812" width="26.7109375" style="48" customWidth="1"/>
    <col min="1813" max="1814" width="12.140625" style="48" customWidth="1"/>
    <col min="1815" max="1815" width="15.42578125" style="48" customWidth="1"/>
    <col min="1816" max="1816" width="10.42578125" style="48" customWidth="1"/>
    <col min="1817" max="1817" width="8.85546875" style="48"/>
    <col min="1818" max="1818" width="4.42578125" style="48" customWidth="1"/>
    <col min="1819" max="2051" width="8.85546875" style="48"/>
    <col min="2052" max="2052" width="3.140625" style="48" customWidth="1"/>
    <col min="2053" max="2053" width="3.42578125" style="48" customWidth="1"/>
    <col min="2054" max="2054" width="13" style="48" customWidth="1"/>
    <col min="2055" max="2055" width="15.42578125" style="48" customWidth="1"/>
    <col min="2056" max="2056" width="2" style="48" customWidth="1"/>
    <col min="2057" max="2057" width="9.85546875" style="48" customWidth="1"/>
    <col min="2058" max="2058" width="2.42578125" style="48" customWidth="1"/>
    <col min="2059" max="2059" width="10.28515625" style="48" customWidth="1"/>
    <col min="2060" max="2060" width="11.7109375" style="48" customWidth="1"/>
    <col min="2061" max="2061" width="2.140625" style="48" customWidth="1"/>
    <col min="2062" max="2062" width="8.140625" style="48" customWidth="1"/>
    <col min="2063" max="2063" width="8.7109375" style="48" customWidth="1"/>
    <col min="2064" max="2064" width="3.85546875" style="48" customWidth="1"/>
    <col min="2065" max="2065" width="3.42578125" style="48" customWidth="1"/>
    <col min="2066" max="2066" width="3.85546875" style="48" customWidth="1"/>
    <col min="2067" max="2067" width="18.42578125" style="48" customWidth="1"/>
    <col min="2068" max="2068" width="26.7109375" style="48" customWidth="1"/>
    <col min="2069" max="2070" width="12.140625" style="48" customWidth="1"/>
    <col min="2071" max="2071" width="15.42578125" style="48" customWidth="1"/>
    <col min="2072" max="2072" width="10.42578125" style="48" customWidth="1"/>
    <col min="2073" max="2073" width="8.85546875" style="48"/>
    <col min="2074" max="2074" width="4.42578125" style="48" customWidth="1"/>
    <col min="2075" max="2307" width="8.85546875" style="48"/>
    <col min="2308" max="2308" width="3.140625" style="48" customWidth="1"/>
    <col min="2309" max="2309" width="3.42578125" style="48" customWidth="1"/>
    <col min="2310" max="2310" width="13" style="48" customWidth="1"/>
    <col min="2311" max="2311" width="15.42578125" style="48" customWidth="1"/>
    <col min="2312" max="2312" width="2" style="48" customWidth="1"/>
    <col min="2313" max="2313" width="9.85546875" style="48" customWidth="1"/>
    <col min="2314" max="2314" width="2.42578125" style="48" customWidth="1"/>
    <col min="2315" max="2315" width="10.28515625" style="48" customWidth="1"/>
    <col min="2316" max="2316" width="11.7109375" style="48" customWidth="1"/>
    <col min="2317" max="2317" width="2.140625" style="48" customWidth="1"/>
    <col min="2318" max="2318" width="8.140625" style="48" customWidth="1"/>
    <col min="2319" max="2319" width="8.7109375" style="48" customWidth="1"/>
    <col min="2320" max="2320" width="3.85546875" style="48" customWidth="1"/>
    <col min="2321" max="2321" width="3.42578125" style="48" customWidth="1"/>
    <col min="2322" max="2322" width="3.85546875" style="48" customWidth="1"/>
    <col min="2323" max="2323" width="18.42578125" style="48" customWidth="1"/>
    <col min="2324" max="2324" width="26.7109375" style="48" customWidth="1"/>
    <col min="2325" max="2326" width="12.140625" style="48" customWidth="1"/>
    <col min="2327" max="2327" width="15.42578125" style="48" customWidth="1"/>
    <col min="2328" max="2328" width="10.42578125" style="48" customWidth="1"/>
    <col min="2329" max="2329" width="8.85546875" style="48"/>
    <col min="2330" max="2330" width="4.42578125" style="48" customWidth="1"/>
    <col min="2331" max="2563" width="8.85546875" style="48"/>
    <col min="2564" max="2564" width="3.140625" style="48" customWidth="1"/>
    <col min="2565" max="2565" width="3.42578125" style="48" customWidth="1"/>
    <col min="2566" max="2566" width="13" style="48" customWidth="1"/>
    <col min="2567" max="2567" width="15.42578125" style="48" customWidth="1"/>
    <col min="2568" max="2568" width="2" style="48" customWidth="1"/>
    <col min="2569" max="2569" width="9.85546875" style="48" customWidth="1"/>
    <col min="2570" max="2570" width="2.42578125" style="48" customWidth="1"/>
    <col min="2571" max="2571" width="10.28515625" style="48" customWidth="1"/>
    <col min="2572" max="2572" width="11.7109375" style="48" customWidth="1"/>
    <col min="2573" max="2573" width="2.140625" style="48" customWidth="1"/>
    <col min="2574" max="2574" width="8.140625" style="48" customWidth="1"/>
    <col min="2575" max="2575" width="8.7109375" style="48" customWidth="1"/>
    <col min="2576" max="2576" width="3.85546875" style="48" customWidth="1"/>
    <col min="2577" max="2577" width="3.42578125" style="48" customWidth="1"/>
    <col min="2578" max="2578" width="3.85546875" style="48" customWidth="1"/>
    <col min="2579" max="2579" width="18.42578125" style="48" customWidth="1"/>
    <col min="2580" max="2580" width="26.7109375" style="48" customWidth="1"/>
    <col min="2581" max="2582" width="12.140625" style="48" customWidth="1"/>
    <col min="2583" max="2583" width="15.42578125" style="48" customWidth="1"/>
    <col min="2584" max="2584" width="10.42578125" style="48" customWidth="1"/>
    <col min="2585" max="2585" width="8.85546875" style="48"/>
    <col min="2586" max="2586" width="4.42578125" style="48" customWidth="1"/>
    <col min="2587" max="2819" width="8.85546875" style="48"/>
    <col min="2820" max="2820" width="3.140625" style="48" customWidth="1"/>
    <col min="2821" max="2821" width="3.42578125" style="48" customWidth="1"/>
    <col min="2822" max="2822" width="13" style="48" customWidth="1"/>
    <col min="2823" max="2823" width="15.42578125" style="48" customWidth="1"/>
    <col min="2824" max="2824" width="2" style="48" customWidth="1"/>
    <col min="2825" max="2825" width="9.85546875" style="48" customWidth="1"/>
    <col min="2826" max="2826" width="2.42578125" style="48" customWidth="1"/>
    <col min="2827" max="2827" width="10.28515625" style="48" customWidth="1"/>
    <col min="2828" max="2828" width="11.7109375" style="48" customWidth="1"/>
    <col min="2829" max="2829" width="2.140625" style="48" customWidth="1"/>
    <col min="2830" max="2830" width="8.140625" style="48" customWidth="1"/>
    <col min="2831" max="2831" width="8.7109375" style="48" customWidth="1"/>
    <col min="2832" max="2832" width="3.85546875" style="48" customWidth="1"/>
    <col min="2833" max="2833" width="3.42578125" style="48" customWidth="1"/>
    <col min="2834" max="2834" width="3.85546875" style="48" customWidth="1"/>
    <col min="2835" max="2835" width="18.42578125" style="48" customWidth="1"/>
    <col min="2836" max="2836" width="26.7109375" style="48" customWidth="1"/>
    <col min="2837" max="2838" width="12.140625" style="48" customWidth="1"/>
    <col min="2839" max="2839" width="15.42578125" style="48" customWidth="1"/>
    <col min="2840" max="2840" width="10.42578125" style="48" customWidth="1"/>
    <col min="2841" max="2841" width="8.85546875" style="48"/>
    <col min="2842" max="2842" width="4.42578125" style="48" customWidth="1"/>
    <col min="2843" max="3075" width="8.85546875" style="48"/>
    <col min="3076" max="3076" width="3.140625" style="48" customWidth="1"/>
    <col min="3077" max="3077" width="3.42578125" style="48" customWidth="1"/>
    <col min="3078" max="3078" width="13" style="48" customWidth="1"/>
    <col min="3079" max="3079" width="15.42578125" style="48" customWidth="1"/>
    <col min="3080" max="3080" width="2" style="48" customWidth="1"/>
    <col min="3081" max="3081" width="9.85546875" style="48" customWidth="1"/>
    <col min="3082" max="3082" width="2.42578125" style="48" customWidth="1"/>
    <col min="3083" max="3083" width="10.28515625" style="48" customWidth="1"/>
    <col min="3084" max="3084" width="11.7109375" style="48" customWidth="1"/>
    <col min="3085" max="3085" width="2.140625" style="48" customWidth="1"/>
    <col min="3086" max="3086" width="8.140625" style="48" customWidth="1"/>
    <col min="3087" max="3087" width="8.7109375" style="48" customWidth="1"/>
    <col min="3088" max="3088" width="3.85546875" style="48" customWidth="1"/>
    <col min="3089" max="3089" width="3.42578125" style="48" customWidth="1"/>
    <col min="3090" max="3090" width="3.85546875" style="48" customWidth="1"/>
    <col min="3091" max="3091" width="18.42578125" style="48" customWidth="1"/>
    <col min="3092" max="3092" width="26.7109375" style="48" customWidth="1"/>
    <col min="3093" max="3094" width="12.140625" style="48" customWidth="1"/>
    <col min="3095" max="3095" width="15.42578125" style="48" customWidth="1"/>
    <col min="3096" max="3096" width="10.42578125" style="48" customWidth="1"/>
    <col min="3097" max="3097" width="8.85546875" style="48"/>
    <col min="3098" max="3098" width="4.42578125" style="48" customWidth="1"/>
    <col min="3099" max="3331" width="8.85546875" style="48"/>
    <col min="3332" max="3332" width="3.140625" style="48" customWidth="1"/>
    <col min="3333" max="3333" width="3.42578125" style="48" customWidth="1"/>
    <col min="3334" max="3334" width="13" style="48" customWidth="1"/>
    <col min="3335" max="3335" width="15.42578125" style="48" customWidth="1"/>
    <col min="3336" max="3336" width="2" style="48" customWidth="1"/>
    <col min="3337" max="3337" width="9.85546875" style="48" customWidth="1"/>
    <col min="3338" max="3338" width="2.42578125" style="48" customWidth="1"/>
    <col min="3339" max="3339" width="10.28515625" style="48" customWidth="1"/>
    <col min="3340" max="3340" width="11.7109375" style="48" customWidth="1"/>
    <col min="3341" max="3341" width="2.140625" style="48" customWidth="1"/>
    <col min="3342" max="3342" width="8.140625" style="48" customWidth="1"/>
    <col min="3343" max="3343" width="8.7109375" style="48" customWidth="1"/>
    <col min="3344" max="3344" width="3.85546875" style="48" customWidth="1"/>
    <col min="3345" max="3345" width="3.42578125" style="48" customWidth="1"/>
    <col min="3346" max="3346" width="3.85546875" style="48" customWidth="1"/>
    <col min="3347" max="3347" width="18.42578125" style="48" customWidth="1"/>
    <col min="3348" max="3348" width="26.7109375" style="48" customWidth="1"/>
    <col min="3349" max="3350" width="12.140625" style="48" customWidth="1"/>
    <col min="3351" max="3351" width="15.42578125" style="48" customWidth="1"/>
    <col min="3352" max="3352" width="10.42578125" style="48" customWidth="1"/>
    <col min="3353" max="3353" width="8.85546875" style="48"/>
    <col min="3354" max="3354" width="4.42578125" style="48" customWidth="1"/>
    <col min="3355" max="3587" width="8.85546875" style="48"/>
    <col min="3588" max="3588" width="3.140625" style="48" customWidth="1"/>
    <col min="3589" max="3589" width="3.42578125" style="48" customWidth="1"/>
    <col min="3590" max="3590" width="13" style="48" customWidth="1"/>
    <col min="3591" max="3591" width="15.42578125" style="48" customWidth="1"/>
    <col min="3592" max="3592" width="2" style="48" customWidth="1"/>
    <col min="3593" max="3593" width="9.85546875" style="48" customWidth="1"/>
    <col min="3594" max="3594" width="2.42578125" style="48" customWidth="1"/>
    <col min="3595" max="3595" width="10.28515625" style="48" customWidth="1"/>
    <col min="3596" max="3596" width="11.7109375" style="48" customWidth="1"/>
    <col min="3597" max="3597" width="2.140625" style="48" customWidth="1"/>
    <col min="3598" max="3598" width="8.140625" style="48" customWidth="1"/>
    <col min="3599" max="3599" width="8.7109375" style="48" customWidth="1"/>
    <col min="3600" max="3600" width="3.85546875" style="48" customWidth="1"/>
    <col min="3601" max="3601" width="3.42578125" style="48" customWidth="1"/>
    <col min="3602" max="3602" width="3.85546875" style="48" customWidth="1"/>
    <col min="3603" max="3603" width="18.42578125" style="48" customWidth="1"/>
    <col min="3604" max="3604" width="26.7109375" style="48" customWidth="1"/>
    <col min="3605" max="3606" width="12.140625" style="48" customWidth="1"/>
    <col min="3607" max="3607" width="15.42578125" style="48" customWidth="1"/>
    <col min="3608" max="3608" width="10.42578125" style="48" customWidth="1"/>
    <col min="3609" max="3609" width="8.85546875" style="48"/>
    <col min="3610" max="3610" width="4.42578125" style="48" customWidth="1"/>
    <col min="3611" max="3843" width="8.85546875" style="48"/>
    <col min="3844" max="3844" width="3.140625" style="48" customWidth="1"/>
    <col min="3845" max="3845" width="3.42578125" style="48" customWidth="1"/>
    <col min="3846" max="3846" width="13" style="48" customWidth="1"/>
    <col min="3847" max="3847" width="15.42578125" style="48" customWidth="1"/>
    <col min="3848" max="3848" width="2" style="48" customWidth="1"/>
    <col min="3849" max="3849" width="9.85546875" style="48" customWidth="1"/>
    <col min="3850" max="3850" width="2.42578125" style="48" customWidth="1"/>
    <col min="3851" max="3851" width="10.28515625" style="48" customWidth="1"/>
    <col min="3852" max="3852" width="11.7109375" style="48" customWidth="1"/>
    <col min="3853" max="3853" width="2.140625" style="48" customWidth="1"/>
    <col min="3854" max="3854" width="8.140625" style="48" customWidth="1"/>
    <col min="3855" max="3855" width="8.7109375" style="48" customWidth="1"/>
    <col min="3856" max="3856" width="3.85546875" style="48" customWidth="1"/>
    <col min="3857" max="3857" width="3.42578125" style="48" customWidth="1"/>
    <col min="3858" max="3858" width="3.85546875" style="48" customWidth="1"/>
    <col min="3859" max="3859" width="18.42578125" style="48" customWidth="1"/>
    <col min="3860" max="3860" width="26.7109375" style="48" customWidth="1"/>
    <col min="3861" max="3862" width="12.140625" style="48" customWidth="1"/>
    <col min="3863" max="3863" width="15.42578125" style="48" customWidth="1"/>
    <col min="3864" max="3864" width="10.42578125" style="48" customWidth="1"/>
    <col min="3865" max="3865" width="8.85546875" style="48"/>
    <col min="3866" max="3866" width="4.42578125" style="48" customWidth="1"/>
    <col min="3867" max="4099" width="8.85546875" style="48"/>
    <col min="4100" max="4100" width="3.140625" style="48" customWidth="1"/>
    <col min="4101" max="4101" width="3.42578125" style="48" customWidth="1"/>
    <col min="4102" max="4102" width="13" style="48" customWidth="1"/>
    <col min="4103" max="4103" width="15.42578125" style="48" customWidth="1"/>
    <col min="4104" max="4104" width="2" style="48" customWidth="1"/>
    <col min="4105" max="4105" width="9.85546875" style="48" customWidth="1"/>
    <col min="4106" max="4106" width="2.42578125" style="48" customWidth="1"/>
    <col min="4107" max="4107" width="10.28515625" style="48" customWidth="1"/>
    <col min="4108" max="4108" width="11.7109375" style="48" customWidth="1"/>
    <col min="4109" max="4109" width="2.140625" style="48" customWidth="1"/>
    <col min="4110" max="4110" width="8.140625" style="48" customWidth="1"/>
    <col min="4111" max="4111" width="8.7109375" style="48" customWidth="1"/>
    <col min="4112" max="4112" width="3.85546875" style="48" customWidth="1"/>
    <col min="4113" max="4113" width="3.42578125" style="48" customWidth="1"/>
    <col min="4114" max="4114" width="3.85546875" style="48" customWidth="1"/>
    <col min="4115" max="4115" width="18.42578125" style="48" customWidth="1"/>
    <col min="4116" max="4116" width="26.7109375" style="48" customWidth="1"/>
    <col min="4117" max="4118" width="12.140625" style="48" customWidth="1"/>
    <col min="4119" max="4119" width="15.42578125" style="48" customWidth="1"/>
    <col min="4120" max="4120" width="10.42578125" style="48" customWidth="1"/>
    <col min="4121" max="4121" width="8.85546875" style="48"/>
    <col min="4122" max="4122" width="4.42578125" style="48" customWidth="1"/>
    <col min="4123" max="4355" width="8.85546875" style="48"/>
    <col min="4356" max="4356" width="3.140625" style="48" customWidth="1"/>
    <col min="4357" max="4357" width="3.42578125" style="48" customWidth="1"/>
    <col min="4358" max="4358" width="13" style="48" customWidth="1"/>
    <col min="4359" max="4359" width="15.42578125" style="48" customWidth="1"/>
    <col min="4360" max="4360" width="2" style="48" customWidth="1"/>
    <col min="4361" max="4361" width="9.85546875" style="48" customWidth="1"/>
    <col min="4362" max="4362" width="2.42578125" style="48" customWidth="1"/>
    <col min="4363" max="4363" width="10.28515625" style="48" customWidth="1"/>
    <col min="4364" max="4364" width="11.7109375" style="48" customWidth="1"/>
    <col min="4365" max="4365" width="2.140625" style="48" customWidth="1"/>
    <col min="4366" max="4366" width="8.140625" style="48" customWidth="1"/>
    <col min="4367" max="4367" width="8.7109375" style="48" customWidth="1"/>
    <col min="4368" max="4368" width="3.85546875" style="48" customWidth="1"/>
    <col min="4369" max="4369" width="3.42578125" style="48" customWidth="1"/>
    <col min="4370" max="4370" width="3.85546875" style="48" customWidth="1"/>
    <col min="4371" max="4371" width="18.42578125" style="48" customWidth="1"/>
    <col min="4372" max="4372" width="26.7109375" style="48" customWidth="1"/>
    <col min="4373" max="4374" width="12.140625" style="48" customWidth="1"/>
    <col min="4375" max="4375" width="15.42578125" style="48" customWidth="1"/>
    <col min="4376" max="4376" width="10.42578125" style="48" customWidth="1"/>
    <col min="4377" max="4377" width="8.85546875" style="48"/>
    <col min="4378" max="4378" width="4.42578125" style="48" customWidth="1"/>
    <col min="4379" max="4611" width="8.85546875" style="48"/>
    <col min="4612" max="4612" width="3.140625" style="48" customWidth="1"/>
    <col min="4613" max="4613" width="3.42578125" style="48" customWidth="1"/>
    <col min="4614" max="4614" width="13" style="48" customWidth="1"/>
    <col min="4615" max="4615" width="15.42578125" style="48" customWidth="1"/>
    <col min="4616" max="4616" width="2" style="48" customWidth="1"/>
    <col min="4617" max="4617" width="9.85546875" style="48" customWidth="1"/>
    <col min="4618" max="4618" width="2.42578125" style="48" customWidth="1"/>
    <col min="4619" max="4619" width="10.28515625" style="48" customWidth="1"/>
    <col min="4620" max="4620" width="11.7109375" style="48" customWidth="1"/>
    <col min="4621" max="4621" width="2.140625" style="48" customWidth="1"/>
    <col min="4622" max="4622" width="8.140625" style="48" customWidth="1"/>
    <col min="4623" max="4623" width="8.7109375" style="48" customWidth="1"/>
    <col min="4624" max="4624" width="3.85546875" style="48" customWidth="1"/>
    <col min="4625" max="4625" width="3.42578125" style="48" customWidth="1"/>
    <col min="4626" max="4626" width="3.85546875" style="48" customWidth="1"/>
    <col min="4627" max="4627" width="18.42578125" style="48" customWidth="1"/>
    <col min="4628" max="4628" width="26.7109375" style="48" customWidth="1"/>
    <col min="4629" max="4630" width="12.140625" style="48" customWidth="1"/>
    <col min="4631" max="4631" width="15.42578125" style="48" customWidth="1"/>
    <col min="4632" max="4632" width="10.42578125" style="48" customWidth="1"/>
    <col min="4633" max="4633" width="8.85546875" style="48"/>
    <col min="4634" max="4634" width="4.42578125" style="48" customWidth="1"/>
    <col min="4635" max="4867" width="8.85546875" style="48"/>
    <col min="4868" max="4868" width="3.140625" style="48" customWidth="1"/>
    <col min="4869" max="4869" width="3.42578125" style="48" customWidth="1"/>
    <col min="4870" max="4870" width="13" style="48" customWidth="1"/>
    <col min="4871" max="4871" width="15.42578125" style="48" customWidth="1"/>
    <col min="4872" max="4872" width="2" style="48" customWidth="1"/>
    <col min="4873" max="4873" width="9.85546875" style="48" customWidth="1"/>
    <col min="4874" max="4874" width="2.42578125" style="48" customWidth="1"/>
    <col min="4875" max="4875" width="10.28515625" style="48" customWidth="1"/>
    <col min="4876" max="4876" width="11.7109375" style="48" customWidth="1"/>
    <col min="4877" max="4877" width="2.140625" style="48" customWidth="1"/>
    <col min="4878" max="4878" width="8.140625" style="48" customWidth="1"/>
    <col min="4879" max="4879" width="8.7109375" style="48" customWidth="1"/>
    <col min="4880" max="4880" width="3.85546875" style="48" customWidth="1"/>
    <col min="4881" max="4881" width="3.42578125" style="48" customWidth="1"/>
    <col min="4882" max="4882" width="3.85546875" style="48" customWidth="1"/>
    <col min="4883" max="4883" width="18.42578125" style="48" customWidth="1"/>
    <col min="4884" max="4884" width="26.7109375" style="48" customWidth="1"/>
    <col min="4885" max="4886" width="12.140625" style="48" customWidth="1"/>
    <col min="4887" max="4887" width="15.42578125" style="48" customWidth="1"/>
    <col min="4888" max="4888" width="10.42578125" style="48" customWidth="1"/>
    <col min="4889" max="4889" width="8.85546875" style="48"/>
    <col min="4890" max="4890" width="4.42578125" style="48" customWidth="1"/>
    <col min="4891" max="5123" width="8.85546875" style="48"/>
    <col min="5124" max="5124" width="3.140625" style="48" customWidth="1"/>
    <col min="5125" max="5125" width="3.42578125" style="48" customWidth="1"/>
    <col min="5126" max="5126" width="13" style="48" customWidth="1"/>
    <col min="5127" max="5127" width="15.42578125" style="48" customWidth="1"/>
    <col min="5128" max="5128" width="2" style="48" customWidth="1"/>
    <col min="5129" max="5129" width="9.85546875" style="48" customWidth="1"/>
    <col min="5130" max="5130" width="2.42578125" style="48" customWidth="1"/>
    <col min="5131" max="5131" width="10.28515625" style="48" customWidth="1"/>
    <col min="5132" max="5132" width="11.7109375" style="48" customWidth="1"/>
    <col min="5133" max="5133" width="2.140625" style="48" customWidth="1"/>
    <col min="5134" max="5134" width="8.140625" style="48" customWidth="1"/>
    <col min="5135" max="5135" width="8.7109375" style="48" customWidth="1"/>
    <col min="5136" max="5136" width="3.85546875" style="48" customWidth="1"/>
    <col min="5137" max="5137" width="3.42578125" style="48" customWidth="1"/>
    <col min="5138" max="5138" width="3.85546875" style="48" customWidth="1"/>
    <col min="5139" max="5139" width="18.42578125" style="48" customWidth="1"/>
    <col min="5140" max="5140" width="26.7109375" style="48" customWidth="1"/>
    <col min="5141" max="5142" width="12.140625" style="48" customWidth="1"/>
    <col min="5143" max="5143" width="15.42578125" style="48" customWidth="1"/>
    <col min="5144" max="5144" width="10.42578125" style="48" customWidth="1"/>
    <col min="5145" max="5145" width="8.85546875" style="48"/>
    <col min="5146" max="5146" width="4.42578125" style="48" customWidth="1"/>
    <col min="5147" max="5379" width="8.85546875" style="48"/>
    <col min="5380" max="5380" width="3.140625" style="48" customWidth="1"/>
    <col min="5381" max="5381" width="3.42578125" style="48" customWidth="1"/>
    <col min="5382" max="5382" width="13" style="48" customWidth="1"/>
    <col min="5383" max="5383" width="15.42578125" style="48" customWidth="1"/>
    <col min="5384" max="5384" width="2" style="48" customWidth="1"/>
    <col min="5385" max="5385" width="9.85546875" style="48" customWidth="1"/>
    <col min="5386" max="5386" width="2.42578125" style="48" customWidth="1"/>
    <col min="5387" max="5387" width="10.28515625" style="48" customWidth="1"/>
    <col min="5388" max="5388" width="11.7109375" style="48" customWidth="1"/>
    <col min="5389" max="5389" width="2.140625" style="48" customWidth="1"/>
    <col min="5390" max="5390" width="8.140625" style="48" customWidth="1"/>
    <col min="5391" max="5391" width="8.7109375" style="48" customWidth="1"/>
    <col min="5392" max="5392" width="3.85546875" style="48" customWidth="1"/>
    <col min="5393" max="5393" width="3.42578125" style="48" customWidth="1"/>
    <col min="5394" max="5394" width="3.85546875" style="48" customWidth="1"/>
    <col min="5395" max="5395" width="18.42578125" style="48" customWidth="1"/>
    <col min="5396" max="5396" width="26.7109375" style="48" customWidth="1"/>
    <col min="5397" max="5398" width="12.140625" style="48" customWidth="1"/>
    <col min="5399" max="5399" width="15.42578125" style="48" customWidth="1"/>
    <col min="5400" max="5400" width="10.42578125" style="48" customWidth="1"/>
    <col min="5401" max="5401" width="8.85546875" style="48"/>
    <col min="5402" max="5402" width="4.42578125" style="48" customWidth="1"/>
    <col min="5403" max="5635" width="8.85546875" style="48"/>
    <col min="5636" max="5636" width="3.140625" style="48" customWidth="1"/>
    <col min="5637" max="5637" width="3.42578125" style="48" customWidth="1"/>
    <col min="5638" max="5638" width="13" style="48" customWidth="1"/>
    <col min="5639" max="5639" width="15.42578125" style="48" customWidth="1"/>
    <col min="5640" max="5640" width="2" style="48" customWidth="1"/>
    <col min="5641" max="5641" width="9.85546875" style="48" customWidth="1"/>
    <col min="5642" max="5642" width="2.42578125" style="48" customWidth="1"/>
    <col min="5643" max="5643" width="10.28515625" style="48" customWidth="1"/>
    <col min="5644" max="5644" width="11.7109375" style="48" customWidth="1"/>
    <col min="5645" max="5645" width="2.140625" style="48" customWidth="1"/>
    <col min="5646" max="5646" width="8.140625" style="48" customWidth="1"/>
    <col min="5647" max="5647" width="8.7109375" style="48" customWidth="1"/>
    <col min="5648" max="5648" width="3.85546875" style="48" customWidth="1"/>
    <col min="5649" max="5649" width="3.42578125" style="48" customWidth="1"/>
    <col min="5650" max="5650" width="3.85546875" style="48" customWidth="1"/>
    <col min="5651" max="5651" width="18.42578125" style="48" customWidth="1"/>
    <col min="5652" max="5652" width="26.7109375" style="48" customWidth="1"/>
    <col min="5653" max="5654" width="12.140625" style="48" customWidth="1"/>
    <col min="5655" max="5655" width="15.42578125" style="48" customWidth="1"/>
    <col min="5656" max="5656" width="10.42578125" style="48" customWidth="1"/>
    <col min="5657" max="5657" width="8.85546875" style="48"/>
    <col min="5658" max="5658" width="4.42578125" style="48" customWidth="1"/>
    <col min="5659" max="5891" width="8.85546875" style="48"/>
    <col min="5892" max="5892" width="3.140625" style="48" customWidth="1"/>
    <col min="5893" max="5893" width="3.42578125" style="48" customWidth="1"/>
    <col min="5894" max="5894" width="13" style="48" customWidth="1"/>
    <col min="5895" max="5895" width="15.42578125" style="48" customWidth="1"/>
    <col min="5896" max="5896" width="2" style="48" customWidth="1"/>
    <col min="5897" max="5897" width="9.85546875" style="48" customWidth="1"/>
    <col min="5898" max="5898" width="2.42578125" style="48" customWidth="1"/>
    <col min="5899" max="5899" width="10.28515625" style="48" customWidth="1"/>
    <col min="5900" max="5900" width="11.7109375" style="48" customWidth="1"/>
    <col min="5901" max="5901" width="2.140625" style="48" customWidth="1"/>
    <col min="5902" max="5902" width="8.140625" style="48" customWidth="1"/>
    <col min="5903" max="5903" width="8.7109375" style="48" customWidth="1"/>
    <col min="5904" max="5904" width="3.85546875" style="48" customWidth="1"/>
    <col min="5905" max="5905" width="3.42578125" style="48" customWidth="1"/>
    <col min="5906" max="5906" width="3.85546875" style="48" customWidth="1"/>
    <col min="5907" max="5907" width="18.42578125" style="48" customWidth="1"/>
    <col min="5908" max="5908" width="26.7109375" style="48" customWidth="1"/>
    <col min="5909" max="5910" width="12.140625" style="48" customWidth="1"/>
    <col min="5911" max="5911" width="15.42578125" style="48" customWidth="1"/>
    <col min="5912" max="5912" width="10.42578125" style="48" customWidth="1"/>
    <col min="5913" max="5913" width="8.85546875" style="48"/>
    <col min="5914" max="5914" width="4.42578125" style="48" customWidth="1"/>
    <col min="5915" max="6147" width="8.85546875" style="48"/>
    <col min="6148" max="6148" width="3.140625" style="48" customWidth="1"/>
    <col min="6149" max="6149" width="3.42578125" style="48" customWidth="1"/>
    <col min="6150" max="6150" width="13" style="48" customWidth="1"/>
    <col min="6151" max="6151" width="15.42578125" style="48" customWidth="1"/>
    <col min="6152" max="6152" width="2" style="48" customWidth="1"/>
    <col min="6153" max="6153" width="9.85546875" style="48" customWidth="1"/>
    <col min="6154" max="6154" width="2.42578125" style="48" customWidth="1"/>
    <col min="6155" max="6155" width="10.28515625" style="48" customWidth="1"/>
    <col min="6156" max="6156" width="11.7109375" style="48" customWidth="1"/>
    <col min="6157" max="6157" width="2.140625" style="48" customWidth="1"/>
    <col min="6158" max="6158" width="8.140625" style="48" customWidth="1"/>
    <col min="6159" max="6159" width="8.7109375" style="48" customWidth="1"/>
    <col min="6160" max="6160" width="3.85546875" style="48" customWidth="1"/>
    <col min="6161" max="6161" width="3.42578125" style="48" customWidth="1"/>
    <col min="6162" max="6162" width="3.85546875" style="48" customWidth="1"/>
    <col min="6163" max="6163" width="18.42578125" style="48" customWidth="1"/>
    <col min="6164" max="6164" width="26.7109375" style="48" customWidth="1"/>
    <col min="6165" max="6166" width="12.140625" style="48" customWidth="1"/>
    <col min="6167" max="6167" width="15.42578125" style="48" customWidth="1"/>
    <col min="6168" max="6168" width="10.42578125" style="48" customWidth="1"/>
    <col min="6169" max="6169" width="8.85546875" style="48"/>
    <col min="6170" max="6170" width="4.42578125" style="48" customWidth="1"/>
    <col min="6171" max="6403" width="8.85546875" style="48"/>
    <col min="6404" max="6404" width="3.140625" style="48" customWidth="1"/>
    <col min="6405" max="6405" width="3.42578125" style="48" customWidth="1"/>
    <col min="6406" max="6406" width="13" style="48" customWidth="1"/>
    <col min="6407" max="6407" width="15.42578125" style="48" customWidth="1"/>
    <col min="6408" max="6408" width="2" style="48" customWidth="1"/>
    <col min="6409" max="6409" width="9.85546875" style="48" customWidth="1"/>
    <col min="6410" max="6410" width="2.42578125" style="48" customWidth="1"/>
    <col min="6411" max="6411" width="10.28515625" style="48" customWidth="1"/>
    <col min="6412" max="6412" width="11.7109375" style="48" customWidth="1"/>
    <col min="6413" max="6413" width="2.140625" style="48" customWidth="1"/>
    <col min="6414" max="6414" width="8.140625" style="48" customWidth="1"/>
    <col min="6415" max="6415" width="8.7109375" style="48" customWidth="1"/>
    <col min="6416" max="6416" width="3.85546875" style="48" customWidth="1"/>
    <col min="6417" max="6417" width="3.42578125" style="48" customWidth="1"/>
    <col min="6418" max="6418" width="3.85546875" style="48" customWidth="1"/>
    <col min="6419" max="6419" width="18.42578125" style="48" customWidth="1"/>
    <col min="6420" max="6420" width="26.7109375" style="48" customWidth="1"/>
    <col min="6421" max="6422" width="12.140625" style="48" customWidth="1"/>
    <col min="6423" max="6423" width="15.42578125" style="48" customWidth="1"/>
    <col min="6424" max="6424" width="10.42578125" style="48" customWidth="1"/>
    <col min="6425" max="6425" width="8.85546875" style="48"/>
    <col min="6426" max="6426" width="4.42578125" style="48" customWidth="1"/>
    <col min="6427" max="6659" width="8.85546875" style="48"/>
    <col min="6660" max="6660" width="3.140625" style="48" customWidth="1"/>
    <col min="6661" max="6661" width="3.42578125" style="48" customWidth="1"/>
    <col min="6662" max="6662" width="13" style="48" customWidth="1"/>
    <col min="6663" max="6663" width="15.42578125" style="48" customWidth="1"/>
    <col min="6664" max="6664" width="2" style="48" customWidth="1"/>
    <col min="6665" max="6665" width="9.85546875" style="48" customWidth="1"/>
    <col min="6666" max="6666" width="2.42578125" style="48" customWidth="1"/>
    <col min="6667" max="6667" width="10.28515625" style="48" customWidth="1"/>
    <col min="6668" max="6668" width="11.7109375" style="48" customWidth="1"/>
    <col min="6669" max="6669" width="2.140625" style="48" customWidth="1"/>
    <col min="6670" max="6670" width="8.140625" style="48" customWidth="1"/>
    <col min="6671" max="6671" width="8.7109375" style="48" customWidth="1"/>
    <col min="6672" max="6672" width="3.85546875" style="48" customWidth="1"/>
    <col min="6673" max="6673" width="3.42578125" style="48" customWidth="1"/>
    <col min="6674" max="6674" width="3.85546875" style="48" customWidth="1"/>
    <col min="6675" max="6675" width="18.42578125" style="48" customWidth="1"/>
    <col min="6676" max="6676" width="26.7109375" style="48" customWidth="1"/>
    <col min="6677" max="6678" width="12.140625" style="48" customWidth="1"/>
    <col min="6679" max="6679" width="15.42578125" style="48" customWidth="1"/>
    <col min="6680" max="6680" width="10.42578125" style="48" customWidth="1"/>
    <col min="6681" max="6681" width="8.85546875" style="48"/>
    <col min="6682" max="6682" width="4.42578125" style="48" customWidth="1"/>
    <col min="6683" max="6915" width="8.85546875" style="48"/>
    <col min="6916" max="6916" width="3.140625" style="48" customWidth="1"/>
    <col min="6917" max="6917" width="3.42578125" style="48" customWidth="1"/>
    <col min="6918" max="6918" width="13" style="48" customWidth="1"/>
    <col min="6919" max="6919" width="15.42578125" style="48" customWidth="1"/>
    <col min="6920" max="6920" width="2" style="48" customWidth="1"/>
    <col min="6921" max="6921" width="9.85546875" style="48" customWidth="1"/>
    <col min="6922" max="6922" width="2.42578125" style="48" customWidth="1"/>
    <col min="6923" max="6923" width="10.28515625" style="48" customWidth="1"/>
    <col min="6924" max="6924" width="11.7109375" style="48" customWidth="1"/>
    <col min="6925" max="6925" width="2.140625" style="48" customWidth="1"/>
    <col min="6926" max="6926" width="8.140625" style="48" customWidth="1"/>
    <col min="6927" max="6927" width="8.7109375" style="48" customWidth="1"/>
    <col min="6928" max="6928" width="3.85546875" style="48" customWidth="1"/>
    <col min="6929" max="6929" width="3.42578125" style="48" customWidth="1"/>
    <col min="6930" max="6930" width="3.85546875" style="48" customWidth="1"/>
    <col min="6931" max="6931" width="18.42578125" style="48" customWidth="1"/>
    <col min="6932" max="6932" width="26.7109375" style="48" customWidth="1"/>
    <col min="6933" max="6934" width="12.140625" style="48" customWidth="1"/>
    <col min="6935" max="6935" width="15.42578125" style="48" customWidth="1"/>
    <col min="6936" max="6936" width="10.42578125" style="48" customWidth="1"/>
    <col min="6937" max="6937" width="8.85546875" style="48"/>
    <col min="6938" max="6938" width="4.42578125" style="48" customWidth="1"/>
    <col min="6939" max="7171" width="8.85546875" style="48"/>
    <col min="7172" max="7172" width="3.140625" style="48" customWidth="1"/>
    <col min="7173" max="7173" width="3.42578125" style="48" customWidth="1"/>
    <col min="7174" max="7174" width="13" style="48" customWidth="1"/>
    <col min="7175" max="7175" width="15.42578125" style="48" customWidth="1"/>
    <col min="7176" max="7176" width="2" style="48" customWidth="1"/>
    <col min="7177" max="7177" width="9.85546875" style="48" customWidth="1"/>
    <col min="7178" max="7178" width="2.42578125" style="48" customWidth="1"/>
    <col min="7179" max="7179" width="10.28515625" style="48" customWidth="1"/>
    <col min="7180" max="7180" width="11.7109375" style="48" customWidth="1"/>
    <col min="7181" max="7181" width="2.140625" style="48" customWidth="1"/>
    <col min="7182" max="7182" width="8.140625" style="48" customWidth="1"/>
    <col min="7183" max="7183" width="8.7109375" style="48" customWidth="1"/>
    <col min="7184" max="7184" width="3.85546875" style="48" customWidth="1"/>
    <col min="7185" max="7185" width="3.42578125" style="48" customWidth="1"/>
    <col min="7186" max="7186" width="3.85546875" style="48" customWidth="1"/>
    <col min="7187" max="7187" width="18.42578125" style="48" customWidth="1"/>
    <col min="7188" max="7188" width="26.7109375" style="48" customWidth="1"/>
    <col min="7189" max="7190" width="12.140625" style="48" customWidth="1"/>
    <col min="7191" max="7191" width="15.42578125" style="48" customWidth="1"/>
    <col min="7192" max="7192" width="10.42578125" style="48" customWidth="1"/>
    <col min="7193" max="7193" width="8.85546875" style="48"/>
    <col min="7194" max="7194" width="4.42578125" style="48" customWidth="1"/>
    <col min="7195" max="7427" width="8.85546875" style="48"/>
    <col min="7428" max="7428" width="3.140625" style="48" customWidth="1"/>
    <col min="7429" max="7429" width="3.42578125" style="48" customWidth="1"/>
    <col min="7430" max="7430" width="13" style="48" customWidth="1"/>
    <col min="7431" max="7431" width="15.42578125" style="48" customWidth="1"/>
    <col min="7432" max="7432" width="2" style="48" customWidth="1"/>
    <col min="7433" max="7433" width="9.85546875" style="48" customWidth="1"/>
    <col min="7434" max="7434" width="2.42578125" style="48" customWidth="1"/>
    <col min="7435" max="7435" width="10.28515625" style="48" customWidth="1"/>
    <col min="7436" max="7436" width="11.7109375" style="48" customWidth="1"/>
    <col min="7437" max="7437" width="2.140625" style="48" customWidth="1"/>
    <col min="7438" max="7438" width="8.140625" style="48" customWidth="1"/>
    <col min="7439" max="7439" width="8.7109375" style="48" customWidth="1"/>
    <col min="7440" max="7440" width="3.85546875" style="48" customWidth="1"/>
    <col min="7441" max="7441" width="3.42578125" style="48" customWidth="1"/>
    <col min="7442" max="7442" width="3.85546875" style="48" customWidth="1"/>
    <col min="7443" max="7443" width="18.42578125" style="48" customWidth="1"/>
    <col min="7444" max="7444" width="26.7109375" style="48" customWidth="1"/>
    <col min="7445" max="7446" width="12.140625" style="48" customWidth="1"/>
    <col min="7447" max="7447" width="15.42578125" style="48" customWidth="1"/>
    <col min="7448" max="7448" width="10.42578125" style="48" customWidth="1"/>
    <col min="7449" max="7449" width="8.85546875" style="48"/>
    <col min="7450" max="7450" width="4.42578125" style="48" customWidth="1"/>
    <col min="7451" max="7683" width="8.85546875" style="48"/>
    <col min="7684" max="7684" width="3.140625" style="48" customWidth="1"/>
    <col min="7685" max="7685" width="3.42578125" style="48" customWidth="1"/>
    <col min="7686" max="7686" width="13" style="48" customWidth="1"/>
    <col min="7687" max="7687" width="15.42578125" style="48" customWidth="1"/>
    <col min="7688" max="7688" width="2" style="48" customWidth="1"/>
    <col min="7689" max="7689" width="9.85546875" style="48" customWidth="1"/>
    <col min="7690" max="7690" width="2.42578125" style="48" customWidth="1"/>
    <col min="7691" max="7691" width="10.28515625" style="48" customWidth="1"/>
    <col min="7692" max="7692" width="11.7109375" style="48" customWidth="1"/>
    <col min="7693" max="7693" width="2.140625" style="48" customWidth="1"/>
    <col min="7694" max="7694" width="8.140625" style="48" customWidth="1"/>
    <col min="7695" max="7695" width="8.7109375" style="48" customWidth="1"/>
    <col min="7696" max="7696" width="3.85546875" style="48" customWidth="1"/>
    <col min="7697" max="7697" width="3.42578125" style="48" customWidth="1"/>
    <col min="7698" max="7698" width="3.85546875" style="48" customWidth="1"/>
    <col min="7699" max="7699" width="18.42578125" style="48" customWidth="1"/>
    <col min="7700" max="7700" width="26.7109375" style="48" customWidth="1"/>
    <col min="7701" max="7702" width="12.140625" style="48" customWidth="1"/>
    <col min="7703" max="7703" width="15.42578125" style="48" customWidth="1"/>
    <col min="7704" max="7704" width="10.42578125" style="48" customWidth="1"/>
    <col min="7705" max="7705" width="8.85546875" style="48"/>
    <col min="7706" max="7706" width="4.42578125" style="48" customWidth="1"/>
    <col min="7707" max="7939" width="8.85546875" style="48"/>
    <col min="7940" max="7940" width="3.140625" style="48" customWidth="1"/>
    <col min="7941" max="7941" width="3.42578125" style="48" customWidth="1"/>
    <col min="7942" max="7942" width="13" style="48" customWidth="1"/>
    <col min="7943" max="7943" width="15.42578125" style="48" customWidth="1"/>
    <col min="7944" max="7944" width="2" style="48" customWidth="1"/>
    <col min="7945" max="7945" width="9.85546875" style="48" customWidth="1"/>
    <col min="7946" max="7946" width="2.42578125" style="48" customWidth="1"/>
    <col min="7947" max="7947" width="10.28515625" style="48" customWidth="1"/>
    <col min="7948" max="7948" width="11.7109375" style="48" customWidth="1"/>
    <col min="7949" max="7949" width="2.140625" style="48" customWidth="1"/>
    <col min="7950" max="7950" width="8.140625" style="48" customWidth="1"/>
    <col min="7951" max="7951" width="8.7109375" style="48" customWidth="1"/>
    <col min="7952" max="7952" width="3.85546875" style="48" customWidth="1"/>
    <col min="7953" max="7953" width="3.42578125" style="48" customWidth="1"/>
    <col min="7954" max="7954" width="3.85546875" style="48" customWidth="1"/>
    <col min="7955" max="7955" width="18.42578125" style="48" customWidth="1"/>
    <col min="7956" max="7956" width="26.7109375" style="48" customWidth="1"/>
    <col min="7957" max="7958" width="12.140625" style="48" customWidth="1"/>
    <col min="7959" max="7959" width="15.42578125" style="48" customWidth="1"/>
    <col min="7960" max="7960" width="10.42578125" style="48" customWidth="1"/>
    <col min="7961" max="7961" width="8.85546875" style="48"/>
    <col min="7962" max="7962" width="4.42578125" style="48" customWidth="1"/>
    <col min="7963" max="8195" width="8.85546875" style="48"/>
    <col min="8196" max="8196" width="3.140625" style="48" customWidth="1"/>
    <col min="8197" max="8197" width="3.42578125" style="48" customWidth="1"/>
    <col min="8198" max="8198" width="13" style="48" customWidth="1"/>
    <col min="8199" max="8199" width="15.42578125" style="48" customWidth="1"/>
    <col min="8200" max="8200" width="2" style="48" customWidth="1"/>
    <col min="8201" max="8201" width="9.85546875" style="48" customWidth="1"/>
    <col min="8202" max="8202" width="2.42578125" style="48" customWidth="1"/>
    <col min="8203" max="8203" width="10.28515625" style="48" customWidth="1"/>
    <col min="8204" max="8204" width="11.7109375" style="48" customWidth="1"/>
    <col min="8205" max="8205" width="2.140625" style="48" customWidth="1"/>
    <col min="8206" max="8206" width="8.140625" style="48" customWidth="1"/>
    <col min="8207" max="8207" width="8.7109375" style="48" customWidth="1"/>
    <col min="8208" max="8208" width="3.85546875" style="48" customWidth="1"/>
    <col min="8209" max="8209" width="3.42578125" style="48" customWidth="1"/>
    <col min="8210" max="8210" width="3.85546875" style="48" customWidth="1"/>
    <col min="8211" max="8211" width="18.42578125" style="48" customWidth="1"/>
    <col min="8212" max="8212" width="26.7109375" style="48" customWidth="1"/>
    <col min="8213" max="8214" width="12.140625" style="48" customWidth="1"/>
    <col min="8215" max="8215" width="15.42578125" style="48" customWidth="1"/>
    <col min="8216" max="8216" width="10.42578125" style="48" customWidth="1"/>
    <col min="8217" max="8217" width="8.85546875" style="48"/>
    <col min="8218" max="8218" width="4.42578125" style="48" customWidth="1"/>
    <col min="8219" max="8451" width="8.85546875" style="48"/>
    <col min="8452" max="8452" width="3.140625" style="48" customWidth="1"/>
    <col min="8453" max="8453" width="3.42578125" style="48" customWidth="1"/>
    <col min="8454" max="8454" width="13" style="48" customWidth="1"/>
    <col min="8455" max="8455" width="15.42578125" style="48" customWidth="1"/>
    <col min="8456" max="8456" width="2" style="48" customWidth="1"/>
    <col min="8457" max="8457" width="9.85546875" style="48" customWidth="1"/>
    <col min="8458" max="8458" width="2.42578125" style="48" customWidth="1"/>
    <col min="8459" max="8459" width="10.28515625" style="48" customWidth="1"/>
    <col min="8460" max="8460" width="11.7109375" style="48" customWidth="1"/>
    <col min="8461" max="8461" width="2.140625" style="48" customWidth="1"/>
    <col min="8462" max="8462" width="8.140625" style="48" customWidth="1"/>
    <col min="8463" max="8463" width="8.7109375" style="48" customWidth="1"/>
    <col min="8464" max="8464" width="3.85546875" style="48" customWidth="1"/>
    <col min="8465" max="8465" width="3.42578125" style="48" customWidth="1"/>
    <col min="8466" max="8466" width="3.85546875" style="48" customWidth="1"/>
    <col min="8467" max="8467" width="18.42578125" style="48" customWidth="1"/>
    <col min="8468" max="8468" width="26.7109375" style="48" customWidth="1"/>
    <col min="8469" max="8470" width="12.140625" style="48" customWidth="1"/>
    <col min="8471" max="8471" width="15.42578125" style="48" customWidth="1"/>
    <col min="8472" max="8472" width="10.42578125" style="48" customWidth="1"/>
    <col min="8473" max="8473" width="8.85546875" style="48"/>
    <col min="8474" max="8474" width="4.42578125" style="48" customWidth="1"/>
    <col min="8475" max="8707" width="8.85546875" style="48"/>
    <col min="8708" max="8708" width="3.140625" style="48" customWidth="1"/>
    <col min="8709" max="8709" width="3.42578125" style="48" customWidth="1"/>
    <col min="8710" max="8710" width="13" style="48" customWidth="1"/>
    <col min="8711" max="8711" width="15.42578125" style="48" customWidth="1"/>
    <col min="8712" max="8712" width="2" style="48" customWidth="1"/>
    <col min="8713" max="8713" width="9.85546875" style="48" customWidth="1"/>
    <col min="8714" max="8714" width="2.42578125" style="48" customWidth="1"/>
    <col min="8715" max="8715" width="10.28515625" style="48" customWidth="1"/>
    <col min="8716" max="8716" width="11.7109375" style="48" customWidth="1"/>
    <col min="8717" max="8717" width="2.140625" style="48" customWidth="1"/>
    <col min="8718" max="8718" width="8.140625" style="48" customWidth="1"/>
    <col min="8719" max="8719" width="8.7109375" style="48" customWidth="1"/>
    <col min="8720" max="8720" width="3.85546875" style="48" customWidth="1"/>
    <col min="8721" max="8721" width="3.42578125" style="48" customWidth="1"/>
    <col min="8722" max="8722" width="3.85546875" style="48" customWidth="1"/>
    <col min="8723" max="8723" width="18.42578125" style="48" customWidth="1"/>
    <col min="8724" max="8724" width="26.7109375" style="48" customWidth="1"/>
    <col min="8725" max="8726" width="12.140625" style="48" customWidth="1"/>
    <col min="8727" max="8727" width="15.42578125" style="48" customWidth="1"/>
    <col min="8728" max="8728" width="10.42578125" style="48" customWidth="1"/>
    <col min="8729" max="8729" width="8.85546875" style="48"/>
    <col min="8730" max="8730" width="4.42578125" style="48" customWidth="1"/>
    <col min="8731" max="8963" width="8.85546875" style="48"/>
    <col min="8964" max="8964" width="3.140625" style="48" customWidth="1"/>
    <col min="8965" max="8965" width="3.42578125" style="48" customWidth="1"/>
    <col min="8966" max="8966" width="13" style="48" customWidth="1"/>
    <col min="8967" max="8967" width="15.42578125" style="48" customWidth="1"/>
    <col min="8968" max="8968" width="2" style="48" customWidth="1"/>
    <col min="8969" max="8969" width="9.85546875" style="48" customWidth="1"/>
    <col min="8970" max="8970" width="2.42578125" style="48" customWidth="1"/>
    <col min="8971" max="8971" width="10.28515625" style="48" customWidth="1"/>
    <col min="8972" max="8972" width="11.7109375" style="48" customWidth="1"/>
    <col min="8973" max="8973" width="2.140625" style="48" customWidth="1"/>
    <col min="8974" max="8974" width="8.140625" style="48" customWidth="1"/>
    <col min="8975" max="8975" width="8.7109375" style="48" customWidth="1"/>
    <col min="8976" max="8976" width="3.85546875" style="48" customWidth="1"/>
    <col min="8977" max="8977" width="3.42578125" style="48" customWidth="1"/>
    <col min="8978" max="8978" width="3.85546875" style="48" customWidth="1"/>
    <col min="8979" max="8979" width="18.42578125" style="48" customWidth="1"/>
    <col min="8980" max="8980" width="26.7109375" style="48" customWidth="1"/>
    <col min="8981" max="8982" width="12.140625" style="48" customWidth="1"/>
    <col min="8983" max="8983" width="15.42578125" style="48" customWidth="1"/>
    <col min="8984" max="8984" width="10.42578125" style="48" customWidth="1"/>
    <col min="8985" max="8985" width="8.85546875" style="48"/>
    <col min="8986" max="8986" width="4.42578125" style="48" customWidth="1"/>
    <col min="8987" max="9219" width="8.85546875" style="48"/>
    <col min="9220" max="9220" width="3.140625" style="48" customWidth="1"/>
    <col min="9221" max="9221" width="3.42578125" style="48" customWidth="1"/>
    <col min="9222" max="9222" width="13" style="48" customWidth="1"/>
    <col min="9223" max="9223" width="15.42578125" style="48" customWidth="1"/>
    <col min="9224" max="9224" width="2" style="48" customWidth="1"/>
    <col min="9225" max="9225" width="9.85546875" style="48" customWidth="1"/>
    <col min="9226" max="9226" width="2.42578125" style="48" customWidth="1"/>
    <col min="9227" max="9227" width="10.28515625" style="48" customWidth="1"/>
    <col min="9228" max="9228" width="11.7109375" style="48" customWidth="1"/>
    <col min="9229" max="9229" width="2.140625" style="48" customWidth="1"/>
    <col min="9230" max="9230" width="8.140625" style="48" customWidth="1"/>
    <col min="9231" max="9231" width="8.7109375" style="48" customWidth="1"/>
    <col min="9232" max="9232" width="3.85546875" style="48" customWidth="1"/>
    <col min="9233" max="9233" width="3.42578125" style="48" customWidth="1"/>
    <col min="9234" max="9234" width="3.85546875" style="48" customWidth="1"/>
    <col min="9235" max="9235" width="18.42578125" style="48" customWidth="1"/>
    <col min="9236" max="9236" width="26.7109375" style="48" customWidth="1"/>
    <col min="9237" max="9238" width="12.140625" style="48" customWidth="1"/>
    <col min="9239" max="9239" width="15.42578125" style="48" customWidth="1"/>
    <col min="9240" max="9240" width="10.42578125" style="48" customWidth="1"/>
    <col min="9241" max="9241" width="8.85546875" style="48"/>
    <col min="9242" max="9242" width="4.42578125" style="48" customWidth="1"/>
    <col min="9243" max="9475" width="8.85546875" style="48"/>
    <col min="9476" max="9476" width="3.140625" style="48" customWidth="1"/>
    <col min="9477" max="9477" width="3.42578125" style="48" customWidth="1"/>
    <col min="9478" max="9478" width="13" style="48" customWidth="1"/>
    <col min="9479" max="9479" width="15.42578125" style="48" customWidth="1"/>
    <col min="9480" max="9480" width="2" style="48" customWidth="1"/>
    <col min="9481" max="9481" width="9.85546875" style="48" customWidth="1"/>
    <col min="9482" max="9482" width="2.42578125" style="48" customWidth="1"/>
    <col min="9483" max="9483" width="10.28515625" style="48" customWidth="1"/>
    <col min="9484" max="9484" width="11.7109375" style="48" customWidth="1"/>
    <col min="9485" max="9485" width="2.140625" style="48" customWidth="1"/>
    <col min="9486" max="9486" width="8.140625" style="48" customWidth="1"/>
    <col min="9487" max="9487" width="8.7109375" style="48" customWidth="1"/>
    <col min="9488" max="9488" width="3.85546875" style="48" customWidth="1"/>
    <col min="9489" max="9489" width="3.42578125" style="48" customWidth="1"/>
    <col min="9490" max="9490" width="3.85546875" style="48" customWidth="1"/>
    <col min="9491" max="9491" width="18.42578125" style="48" customWidth="1"/>
    <col min="9492" max="9492" width="26.7109375" style="48" customWidth="1"/>
    <col min="9493" max="9494" width="12.140625" style="48" customWidth="1"/>
    <col min="9495" max="9495" width="15.42578125" style="48" customWidth="1"/>
    <col min="9496" max="9496" width="10.42578125" style="48" customWidth="1"/>
    <col min="9497" max="9497" width="8.85546875" style="48"/>
    <col min="9498" max="9498" width="4.42578125" style="48" customWidth="1"/>
    <col min="9499" max="9731" width="8.85546875" style="48"/>
    <col min="9732" max="9732" width="3.140625" style="48" customWidth="1"/>
    <col min="9733" max="9733" width="3.42578125" style="48" customWidth="1"/>
    <col min="9734" max="9734" width="13" style="48" customWidth="1"/>
    <col min="9735" max="9735" width="15.42578125" style="48" customWidth="1"/>
    <col min="9736" max="9736" width="2" style="48" customWidth="1"/>
    <col min="9737" max="9737" width="9.85546875" style="48" customWidth="1"/>
    <col min="9738" max="9738" width="2.42578125" style="48" customWidth="1"/>
    <col min="9739" max="9739" width="10.28515625" style="48" customWidth="1"/>
    <col min="9740" max="9740" width="11.7109375" style="48" customWidth="1"/>
    <col min="9741" max="9741" width="2.140625" style="48" customWidth="1"/>
    <col min="9742" max="9742" width="8.140625" style="48" customWidth="1"/>
    <col min="9743" max="9743" width="8.7109375" style="48" customWidth="1"/>
    <col min="9744" max="9744" width="3.85546875" style="48" customWidth="1"/>
    <col min="9745" max="9745" width="3.42578125" style="48" customWidth="1"/>
    <col min="9746" max="9746" width="3.85546875" style="48" customWidth="1"/>
    <col min="9747" max="9747" width="18.42578125" style="48" customWidth="1"/>
    <col min="9748" max="9748" width="26.7109375" style="48" customWidth="1"/>
    <col min="9749" max="9750" width="12.140625" style="48" customWidth="1"/>
    <col min="9751" max="9751" width="15.42578125" style="48" customWidth="1"/>
    <col min="9752" max="9752" width="10.42578125" style="48" customWidth="1"/>
    <col min="9753" max="9753" width="8.85546875" style="48"/>
    <col min="9754" max="9754" width="4.42578125" style="48" customWidth="1"/>
    <col min="9755" max="9987" width="8.85546875" style="48"/>
    <col min="9988" max="9988" width="3.140625" style="48" customWidth="1"/>
    <col min="9989" max="9989" width="3.42578125" style="48" customWidth="1"/>
    <col min="9990" max="9990" width="13" style="48" customWidth="1"/>
    <col min="9991" max="9991" width="15.42578125" style="48" customWidth="1"/>
    <col min="9992" max="9992" width="2" style="48" customWidth="1"/>
    <col min="9993" max="9993" width="9.85546875" style="48" customWidth="1"/>
    <col min="9994" max="9994" width="2.42578125" style="48" customWidth="1"/>
    <col min="9995" max="9995" width="10.28515625" style="48" customWidth="1"/>
    <col min="9996" max="9996" width="11.7109375" style="48" customWidth="1"/>
    <col min="9997" max="9997" width="2.140625" style="48" customWidth="1"/>
    <col min="9998" max="9998" width="8.140625" style="48" customWidth="1"/>
    <col min="9999" max="9999" width="8.7109375" style="48" customWidth="1"/>
    <col min="10000" max="10000" width="3.85546875" style="48" customWidth="1"/>
    <col min="10001" max="10001" width="3.42578125" style="48" customWidth="1"/>
    <col min="10002" max="10002" width="3.85546875" style="48" customWidth="1"/>
    <col min="10003" max="10003" width="18.42578125" style="48" customWidth="1"/>
    <col min="10004" max="10004" width="26.7109375" style="48" customWidth="1"/>
    <col min="10005" max="10006" width="12.140625" style="48" customWidth="1"/>
    <col min="10007" max="10007" width="15.42578125" style="48" customWidth="1"/>
    <col min="10008" max="10008" width="10.42578125" style="48" customWidth="1"/>
    <col min="10009" max="10009" width="8.85546875" style="48"/>
    <col min="10010" max="10010" width="4.42578125" style="48" customWidth="1"/>
    <col min="10011" max="10243" width="8.85546875" style="48"/>
    <col min="10244" max="10244" width="3.140625" style="48" customWidth="1"/>
    <col min="10245" max="10245" width="3.42578125" style="48" customWidth="1"/>
    <col min="10246" max="10246" width="13" style="48" customWidth="1"/>
    <col min="10247" max="10247" width="15.42578125" style="48" customWidth="1"/>
    <col min="10248" max="10248" width="2" style="48" customWidth="1"/>
    <col min="10249" max="10249" width="9.85546875" style="48" customWidth="1"/>
    <col min="10250" max="10250" width="2.42578125" style="48" customWidth="1"/>
    <col min="10251" max="10251" width="10.28515625" style="48" customWidth="1"/>
    <col min="10252" max="10252" width="11.7109375" style="48" customWidth="1"/>
    <col min="10253" max="10253" width="2.140625" style="48" customWidth="1"/>
    <col min="10254" max="10254" width="8.140625" style="48" customWidth="1"/>
    <col min="10255" max="10255" width="8.7109375" style="48" customWidth="1"/>
    <col min="10256" max="10256" width="3.85546875" style="48" customWidth="1"/>
    <col min="10257" max="10257" width="3.42578125" style="48" customWidth="1"/>
    <col min="10258" max="10258" width="3.85546875" style="48" customWidth="1"/>
    <col min="10259" max="10259" width="18.42578125" style="48" customWidth="1"/>
    <col min="10260" max="10260" width="26.7109375" style="48" customWidth="1"/>
    <col min="10261" max="10262" width="12.140625" style="48" customWidth="1"/>
    <col min="10263" max="10263" width="15.42578125" style="48" customWidth="1"/>
    <col min="10264" max="10264" width="10.42578125" style="48" customWidth="1"/>
    <col min="10265" max="10265" width="8.85546875" style="48"/>
    <col min="10266" max="10266" width="4.42578125" style="48" customWidth="1"/>
    <col min="10267" max="10499" width="8.85546875" style="48"/>
    <col min="10500" max="10500" width="3.140625" style="48" customWidth="1"/>
    <col min="10501" max="10501" width="3.42578125" style="48" customWidth="1"/>
    <col min="10502" max="10502" width="13" style="48" customWidth="1"/>
    <col min="10503" max="10503" width="15.42578125" style="48" customWidth="1"/>
    <col min="10504" max="10504" width="2" style="48" customWidth="1"/>
    <col min="10505" max="10505" width="9.85546875" style="48" customWidth="1"/>
    <col min="10506" max="10506" width="2.42578125" style="48" customWidth="1"/>
    <col min="10507" max="10507" width="10.28515625" style="48" customWidth="1"/>
    <col min="10508" max="10508" width="11.7109375" style="48" customWidth="1"/>
    <col min="10509" max="10509" width="2.140625" style="48" customWidth="1"/>
    <col min="10510" max="10510" width="8.140625" style="48" customWidth="1"/>
    <col min="10511" max="10511" width="8.7109375" style="48" customWidth="1"/>
    <col min="10512" max="10512" width="3.85546875" style="48" customWidth="1"/>
    <col min="10513" max="10513" width="3.42578125" style="48" customWidth="1"/>
    <col min="10514" max="10514" width="3.85546875" style="48" customWidth="1"/>
    <col min="10515" max="10515" width="18.42578125" style="48" customWidth="1"/>
    <col min="10516" max="10516" width="26.7109375" style="48" customWidth="1"/>
    <col min="10517" max="10518" width="12.140625" style="48" customWidth="1"/>
    <col min="10519" max="10519" width="15.42578125" style="48" customWidth="1"/>
    <col min="10520" max="10520" width="10.42578125" style="48" customWidth="1"/>
    <col min="10521" max="10521" width="8.85546875" style="48"/>
    <col min="10522" max="10522" width="4.42578125" style="48" customWidth="1"/>
    <col min="10523" max="10755" width="8.85546875" style="48"/>
    <col min="10756" max="10756" width="3.140625" style="48" customWidth="1"/>
    <col min="10757" max="10757" width="3.42578125" style="48" customWidth="1"/>
    <col min="10758" max="10758" width="13" style="48" customWidth="1"/>
    <col min="10759" max="10759" width="15.42578125" style="48" customWidth="1"/>
    <col min="10760" max="10760" width="2" style="48" customWidth="1"/>
    <col min="10761" max="10761" width="9.85546875" style="48" customWidth="1"/>
    <col min="10762" max="10762" width="2.42578125" style="48" customWidth="1"/>
    <col min="10763" max="10763" width="10.28515625" style="48" customWidth="1"/>
    <col min="10764" max="10764" width="11.7109375" style="48" customWidth="1"/>
    <col min="10765" max="10765" width="2.140625" style="48" customWidth="1"/>
    <col min="10766" max="10766" width="8.140625" style="48" customWidth="1"/>
    <col min="10767" max="10767" width="8.7109375" style="48" customWidth="1"/>
    <col min="10768" max="10768" width="3.85546875" style="48" customWidth="1"/>
    <col min="10769" max="10769" width="3.42578125" style="48" customWidth="1"/>
    <col min="10770" max="10770" width="3.85546875" style="48" customWidth="1"/>
    <col min="10771" max="10771" width="18.42578125" style="48" customWidth="1"/>
    <col min="10772" max="10772" width="26.7109375" style="48" customWidth="1"/>
    <col min="10773" max="10774" width="12.140625" style="48" customWidth="1"/>
    <col min="10775" max="10775" width="15.42578125" style="48" customWidth="1"/>
    <col min="10776" max="10776" width="10.42578125" style="48" customWidth="1"/>
    <col min="10777" max="10777" width="8.85546875" style="48"/>
    <col min="10778" max="10778" width="4.42578125" style="48" customWidth="1"/>
    <col min="10779" max="11011" width="8.85546875" style="48"/>
    <col min="11012" max="11012" width="3.140625" style="48" customWidth="1"/>
    <col min="11013" max="11013" width="3.42578125" style="48" customWidth="1"/>
    <col min="11014" max="11014" width="13" style="48" customWidth="1"/>
    <col min="11015" max="11015" width="15.42578125" style="48" customWidth="1"/>
    <col min="11016" max="11016" width="2" style="48" customWidth="1"/>
    <col min="11017" max="11017" width="9.85546875" style="48" customWidth="1"/>
    <col min="11018" max="11018" width="2.42578125" style="48" customWidth="1"/>
    <col min="11019" max="11019" width="10.28515625" style="48" customWidth="1"/>
    <col min="11020" max="11020" width="11.7109375" style="48" customWidth="1"/>
    <col min="11021" max="11021" width="2.140625" style="48" customWidth="1"/>
    <col min="11022" max="11022" width="8.140625" style="48" customWidth="1"/>
    <col min="11023" max="11023" width="8.7109375" style="48" customWidth="1"/>
    <col min="11024" max="11024" width="3.85546875" style="48" customWidth="1"/>
    <col min="11025" max="11025" width="3.42578125" style="48" customWidth="1"/>
    <col min="11026" max="11026" width="3.85546875" style="48" customWidth="1"/>
    <col min="11027" max="11027" width="18.42578125" style="48" customWidth="1"/>
    <col min="11028" max="11028" width="26.7109375" style="48" customWidth="1"/>
    <col min="11029" max="11030" width="12.140625" style="48" customWidth="1"/>
    <col min="11031" max="11031" width="15.42578125" style="48" customWidth="1"/>
    <col min="11032" max="11032" width="10.42578125" style="48" customWidth="1"/>
    <col min="11033" max="11033" width="8.85546875" style="48"/>
    <col min="11034" max="11034" width="4.42578125" style="48" customWidth="1"/>
    <col min="11035" max="11267" width="8.85546875" style="48"/>
    <col min="11268" max="11268" width="3.140625" style="48" customWidth="1"/>
    <col min="11269" max="11269" width="3.42578125" style="48" customWidth="1"/>
    <col min="11270" max="11270" width="13" style="48" customWidth="1"/>
    <col min="11271" max="11271" width="15.42578125" style="48" customWidth="1"/>
    <col min="11272" max="11272" width="2" style="48" customWidth="1"/>
    <col min="11273" max="11273" width="9.85546875" style="48" customWidth="1"/>
    <col min="11274" max="11274" width="2.42578125" style="48" customWidth="1"/>
    <col min="11275" max="11275" width="10.28515625" style="48" customWidth="1"/>
    <col min="11276" max="11276" width="11.7109375" style="48" customWidth="1"/>
    <col min="11277" max="11277" width="2.140625" style="48" customWidth="1"/>
    <col min="11278" max="11278" width="8.140625" style="48" customWidth="1"/>
    <col min="11279" max="11279" width="8.7109375" style="48" customWidth="1"/>
    <col min="11280" max="11280" width="3.85546875" style="48" customWidth="1"/>
    <col min="11281" max="11281" width="3.42578125" style="48" customWidth="1"/>
    <col min="11282" max="11282" width="3.85546875" style="48" customWidth="1"/>
    <col min="11283" max="11283" width="18.42578125" style="48" customWidth="1"/>
    <col min="11284" max="11284" width="26.7109375" style="48" customWidth="1"/>
    <col min="11285" max="11286" width="12.140625" style="48" customWidth="1"/>
    <col min="11287" max="11287" width="15.42578125" style="48" customWidth="1"/>
    <col min="11288" max="11288" width="10.42578125" style="48" customWidth="1"/>
    <col min="11289" max="11289" width="8.85546875" style="48"/>
    <col min="11290" max="11290" width="4.42578125" style="48" customWidth="1"/>
    <col min="11291" max="11523" width="8.85546875" style="48"/>
    <col min="11524" max="11524" width="3.140625" style="48" customWidth="1"/>
    <col min="11525" max="11525" width="3.42578125" style="48" customWidth="1"/>
    <col min="11526" max="11526" width="13" style="48" customWidth="1"/>
    <col min="11527" max="11527" width="15.42578125" style="48" customWidth="1"/>
    <col min="11528" max="11528" width="2" style="48" customWidth="1"/>
    <col min="11529" max="11529" width="9.85546875" style="48" customWidth="1"/>
    <col min="11530" max="11530" width="2.42578125" style="48" customWidth="1"/>
    <col min="11531" max="11531" width="10.28515625" style="48" customWidth="1"/>
    <col min="11532" max="11532" width="11.7109375" style="48" customWidth="1"/>
    <col min="11533" max="11533" width="2.140625" style="48" customWidth="1"/>
    <col min="11534" max="11534" width="8.140625" style="48" customWidth="1"/>
    <col min="11535" max="11535" width="8.7109375" style="48" customWidth="1"/>
    <col min="11536" max="11536" width="3.85546875" style="48" customWidth="1"/>
    <col min="11537" max="11537" width="3.42578125" style="48" customWidth="1"/>
    <col min="11538" max="11538" width="3.85546875" style="48" customWidth="1"/>
    <col min="11539" max="11539" width="18.42578125" style="48" customWidth="1"/>
    <col min="11540" max="11540" width="26.7109375" style="48" customWidth="1"/>
    <col min="11541" max="11542" width="12.140625" style="48" customWidth="1"/>
    <col min="11543" max="11543" width="15.42578125" style="48" customWidth="1"/>
    <col min="11544" max="11544" width="10.42578125" style="48" customWidth="1"/>
    <col min="11545" max="11545" width="8.85546875" style="48"/>
    <col min="11546" max="11546" width="4.42578125" style="48" customWidth="1"/>
    <col min="11547" max="11779" width="8.85546875" style="48"/>
    <col min="11780" max="11780" width="3.140625" style="48" customWidth="1"/>
    <col min="11781" max="11781" width="3.42578125" style="48" customWidth="1"/>
    <col min="11782" max="11782" width="13" style="48" customWidth="1"/>
    <col min="11783" max="11783" width="15.42578125" style="48" customWidth="1"/>
    <col min="11784" max="11784" width="2" style="48" customWidth="1"/>
    <col min="11785" max="11785" width="9.85546875" style="48" customWidth="1"/>
    <col min="11786" max="11786" width="2.42578125" style="48" customWidth="1"/>
    <col min="11787" max="11787" width="10.28515625" style="48" customWidth="1"/>
    <col min="11788" max="11788" width="11.7109375" style="48" customWidth="1"/>
    <col min="11789" max="11789" width="2.140625" style="48" customWidth="1"/>
    <col min="11790" max="11790" width="8.140625" style="48" customWidth="1"/>
    <col min="11791" max="11791" width="8.7109375" style="48" customWidth="1"/>
    <col min="11792" max="11792" width="3.85546875" style="48" customWidth="1"/>
    <col min="11793" max="11793" width="3.42578125" style="48" customWidth="1"/>
    <col min="11794" max="11794" width="3.85546875" style="48" customWidth="1"/>
    <col min="11795" max="11795" width="18.42578125" style="48" customWidth="1"/>
    <col min="11796" max="11796" width="26.7109375" style="48" customWidth="1"/>
    <col min="11797" max="11798" width="12.140625" style="48" customWidth="1"/>
    <col min="11799" max="11799" width="15.42578125" style="48" customWidth="1"/>
    <col min="11800" max="11800" width="10.42578125" style="48" customWidth="1"/>
    <col min="11801" max="11801" width="8.85546875" style="48"/>
    <col min="11802" max="11802" width="4.42578125" style="48" customWidth="1"/>
    <col min="11803" max="12035" width="8.85546875" style="48"/>
    <col min="12036" max="12036" width="3.140625" style="48" customWidth="1"/>
    <col min="12037" max="12037" width="3.42578125" style="48" customWidth="1"/>
    <col min="12038" max="12038" width="13" style="48" customWidth="1"/>
    <col min="12039" max="12039" width="15.42578125" style="48" customWidth="1"/>
    <col min="12040" max="12040" width="2" style="48" customWidth="1"/>
    <col min="12041" max="12041" width="9.85546875" style="48" customWidth="1"/>
    <col min="12042" max="12042" width="2.42578125" style="48" customWidth="1"/>
    <col min="12043" max="12043" width="10.28515625" style="48" customWidth="1"/>
    <col min="12044" max="12044" width="11.7109375" style="48" customWidth="1"/>
    <col min="12045" max="12045" width="2.140625" style="48" customWidth="1"/>
    <col min="12046" max="12046" width="8.140625" style="48" customWidth="1"/>
    <col min="12047" max="12047" width="8.7109375" style="48" customWidth="1"/>
    <col min="12048" max="12048" width="3.85546875" style="48" customWidth="1"/>
    <col min="12049" max="12049" width="3.42578125" style="48" customWidth="1"/>
    <col min="12050" max="12050" width="3.85546875" style="48" customWidth="1"/>
    <col min="12051" max="12051" width="18.42578125" style="48" customWidth="1"/>
    <col min="12052" max="12052" width="26.7109375" style="48" customWidth="1"/>
    <col min="12053" max="12054" width="12.140625" style="48" customWidth="1"/>
    <col min="12055" max="12055" width="15.42578125" style="48" customWidth="1"/>
    <col min="12056" max="12056" width="10.42578125" style="48" customWidth="1"/>
    <col min="12057" max="12057" width="8.85546875" style="48"/>
    <col min="12058" max="12058" width="4.42578125" style="48" customWidth="1"/>
    <col min="12059" max="12291" width="8.85546875" style="48"/>
    <col min="12292" max="12292" width="3.140625" style="48" customWidth="1"/>
    <col min="12293" max="12293" width="3.42578125" style="48" customWidth="1"/>
    <col min="12294" max="12294" width="13" style="48" customWidth="1"/>
    <col min="12295" max="12295" width="15.42578125" style="48" customWidth="1"/>
    <col min="12296" max="12296" width="2" style="48" customWidth="1"/>
    <col min="12297" max="12297" width="9.85546875" style="48" customWidth="1"/>
    <col min="12298" max="12298" width="2.42578125" style="48" customWidth="1"/>
    <col min="12299" max="12299" width="10.28515625" style="48" customWidth="1"/>
    <col min="12300" max="12300" width="11.7109375" style="48" customWidth="1"/>
    <col min="12301" max="12301" width="2.140625" style="48" customWidth="1"/>
    <col min="12302" max="12302" width="8.140625" style="48" customWidth="1"/>
    <col min="12303" max="12303" width="8.7109375" style="48" customWidth="1"/>
    <col min="12304" max="12304" width="3.85546875" style="48" customWidth="1"/>
    <col min="12305" max="12305" width="3.42578125" style="48" customWidth="1"/>
    <col min="12306" max="12306" width="3.85546875" style="48" customWidth="1"/>
    <col min="12307" max="12307" width="18.42578125" style="48" customWidth="1"/>
    <col min="12308" max="12308" width="26.7109375" style="48" customWidth="1"/>
    <col min="12309" max="12310" width="12.140625" style="48" customWidth="1"/>
    <col min="12311" max="12311" width="15.42578125" style="48" customWidth="1"/>
    <col min="12312" max="12312" width="10.42578125" style="48" customWidth="1"/>
    <col min="12313" max="12313" width="8.85546875" style="48"/>
    <col min="12314" max="12314" width="4.42578125" style="48" customWidth="1"/>
    <col min="12315" max="12547" width="8.85546875" style="48"/>
    <col min="12548" max="12548" width="3.140625" style="48" customWidth="1"/>
    <col min="12549" max="12549" width="3.42578125" style="48" customWidth="1"/>
    <col min="12550" max="12550" width="13" style="48" customWidth="1"/>
    <col min="12551" max="12551" width="15.42578125" style="48" customWidth="1"/>
    <col min="12552" max="12552" width="2" style="48" customWidth="1"/>
    <col min="12553" max="12553" width="9.85546875" style="48" customWidth="1"/>
    <col min="12554" max="12554" width="2.42578125" style="48" customWidth="1"/>
    <col min="12555" max="12555" width="10.28515625" style="48" customWidth="1"/>
    <col min="12556" max="12556" width="11.7109375" style="48" customWidth="1"/>
    <col min="12557" max="12557" width="2.140625" style="48" customWidth="1"/>
    <col min="12558" max="12558" width="8.140625" style="48" customWidth="1"/>
    <col min="12559" max="12559" width="8.7109375" style="48" customWidth="1"/>
    <col min="12560" max="12560" width="3.85546875" style="48" customWidth="1"/>
    <col min="12561" max="12561" width="3.42578125" style="48" customWidth="1"/>
    <col min="12562" max="12562" width="3.85546875" style="48" customWidth="1"/>
    <col min="12563" max="12563" width="18.42578125" style="48" customWidth="1"/>
    <col min="12564" max="12564" width="26.7109375" style="48" customWidth="1"/>
    <col min="12565" max="12566" width="12.140625" style="48" customWidth="1"/>
    <col min="12567" max="12567" width="15.42578125" style="48" customWidth="1"/>
    <col min="12568" max="12568" width="10.42578125" style="48" customWidth="1"/>
    <col min="12569" max="12569" width="8.85546875" style="48"/>
    <col min="12570" max="12570" width="4.42578125" style="48" customWidth="1"/>
    <col min="12571" max="12803" width="8.85546875" style="48"/>
    <col min="12804" max="12804" width="3.140625" style="48" customWidth="1"/>
    <col min="12805" max="12805" width="3.42578125" style="48" customWidth="1"/>
    <col min="12806" max="12806" width="13" style="48" customWidth="1"/>
    <col min="12807" max="12807" width="15.42578125" style="48" customWidth="1"/>
    <col min="12808" max="12808" width="2" style="48" customWidth="1"/>
    <col min="12809" max="12809" width="9.85546875" style="48" customWidth="1"/>
    <col min="12810" max="12810" width="2.42578125" style="48" customWidth="1"/>
    <col min="12811" max="12811" width="10.28515625" style="48" customWidth="1"/>
    <col min="12812" max="12812" width="11.7109375" style="48" customWidth="1"/>
    <col min="12813" max="12813" width="2.140625" style="48" customWidth="1"/>
    <col min="12814" max="12814" width="8.140625" style="48" customWidth="1"/>
    <col min="12815" max="12815" width="8.7109375" style="48" customWidth="1"/>
    <col min="12816" max="12816" width="3.85546875" style="48" customWidth="1"/>
    <col min="12817" max="12817" width="3.42578125" style="48" customWidth="1"/>
    <col min="12818" max="12818" width="3.85546875" style="48" customWidth="1"/>
    <col min="12819" max="12819" width="18.42578125" style="48" customWidth="1"/>
    <col min="12820" max="12820" width="26.7109375" style="48" customWidth="1"/>
    <col min="12821" max="12822" width="12.140625" style="48" customWidth="1"/>
    <col min="12823" max="12823" width="15.42578125" style="48" customWidth="1"/>
    <col min="12824" max="12824" width="10.42578125" style="48" customWidth="1"/>
    <col min="12825" max="12825" width="8.85546875" style="48"/>
    <col min="12826" max="12826" width="4.42578125" style="48" customWidth="1"/>
    <col min="12827" max="13059" width="8.85546875" style="48"/>
    <col min="13060" max="13060" width="3.140625" style="48" customWidth="1"/>
    <col min="13061" max="13061" width="3.42578125" style="48" customWidth="1"/>
    <col min="13062" max="13062" width="13" style="48" customWidth="1"/>
    <col min="13063" max="13063" width="15.42578125" style="48" customWidth="1"/>
    <col min="13064" max="13064" width="2" style="48" customWidth="1"/>
    <col min="13065" max="13065" width="9.85546875" style="48" customWidth="1"/>
    <col min="13066" max="13066" width="2.42578125" style="48" customWidth="1"/>
    <col min="13067" max="13067" width="10.28515625" style="48" customWidth="1"/>
    <col min="13068" max="13068" width="11.7109375" style="48" customWidth="1"/>
    <col min="13069" max="13069" width="2.140625" style="48" customWidth="1"/>
    <col min="13070" max="13070" width="8.140625" style="48" customWidth="1"/>
    <col min="13071" max="13071" width="8.7109375" style="48" customWidth="1"/>
    <col min="13072" max="13072" width="3.85546875" style="48" customWidth="1"/>
    <col min="13073" max="13073" width="3.42578125" style="48" customWidth="1"/>
    <col min="13074" max="13074" width="3.85546875" style="48" customWidth="1"/>
    <col min="13075" max="13075" width="18.42578125" style="48" customWidth="1"/>
    <col min="13076" max="13076" width="26.7109375" style="48" customWidth="1"/>
    <col min="13077" max="13078" width="12.140625" style="48" customWidth="1"/>
    <col min="13079" max="13079" width="15.42578125" style="48" customWidth="1"/>
    <col min="13080" max="13080" width="10.42578125" style="48" customWidth="1"/>
    <col min="13081" max="13081" width="8.85546875" style="48"/>
    <col min="13082" max="13082" width="4.42578125" style="48" customWidth="1"/>
    <col min="13083" max="13315" width="8.85546875" style="48"/>
    <col min="13316" max="13316" width="3.140625" style="48" customWidth="1"/>
    <col min="13317" max="13317" width="3.42578125" style="48" customWidth="1"/>
    <col min="13318" max="13318" width="13" style="48" customWidth="1"/>
    <col min="13319" max="13319" width="15.42578125" style="48" customWidth="1"/>
    <col min="13320" max="13320" width="2" style="48" customWidth="1"/>
    <col min="13321" max="13321" width="9.85546875" style="48" customWidth="1"/>
    <col min="13322" max="13322" width="2.42578125" style="48" customWidth="1"/>
    <col min="13323" max="13323" width="10.28515625" style="48" customWidth="1"/>
    <col min="13324" max="13324" width="11.7109375" style="48" customWidth="1"/>
    <col min="13325" max="13325" width="2.140625" style="48" customWidth="1"/>
    <col min="13326" max="13326" width="8.140625" style="48" customWidth="1"/>
    <col min="13327" max="13327" width="8.7109375" style="48" customWidth="1"/>
    <col min="13328" max="13328" width="3.85546875" style="48" customWidth="1"/>
    <col min="13329" max="13329" width="3.42578125" style="48" customWidth="1"/>
    <col min="13330" max="13330" width="3.85546875" style="48" customWidth="1"/>
    <col min="13331" max="13331" width="18.42578125" style="48" customWidth="1"/>
    <col min="13332" max="13332" width="26.7109375" style="48" customWidth="1"/>
    <col min="13333" max="13334" width="12.140625" style="48" customWidth="1"/>
    <col min="13335" max="13335" width="15.42578125" style="48" customWidth="1"/>
    <col min="13336" max="13336" width="10.42578125" style="48" customWidth="1"/>
    <col min="13337" max="13337" width="8.85546875" style="48"/>
    <col min="13338" max="13338" width="4.42578125" style="48" customWidth="1"/>
    <col min="13339" max="13571" width="8.85546875" style="48"/>
    <col min="13572" max="13572" width="3.140625" style="48" customWidth="1"/>
    <col min="13573" max="13573" width="3.42578125" style="48" customWidth="1"/>
    <col min="13574" max="13574" width="13" style="48" customWidth="1"/>
    <col min="13575" max="13575" width="15.42578125" style="48" customWidth="1"/>
    <col min="13576" max="13576" width="2" style="48" customWidth="1"/>
    <col min="13577" max="13577" width="9.85546875" style="48" customWidth="1"/>
    <col min="13578" max="13578" width="2.42578125" style="48" customWidth="1"/>
    <col min="13579" max="13579" width="10.28515625" style="48" customWidth="1"/>
    <col min="13580" max="13580" width="11.7109375" style="48" customWidth="1"/>
    <col min="13581" max="13581" width="2.140625" style="48" customWidth="1"/>
    <col min="13582" max="13582" width="8.140625" style="48" customWidth="1"/>
    <col min="13583" max="13583" width="8.7109375" style="48" customWidth="1"/>
    <col min="13584" max="13584" width="3.85546875" style="48" customWidth="1"/>
    <col min="13585" max="13585" width="3.42578125" style="48" customWidth="1"/>
    <col min="13586" max="13586" width="3.85546875" style="48" customWidth="1"/>
    <col min="13587" max="13587" width="18.42578125" style="48" customWidth="1"/>
    <col min="13588" max="13588" width="26.7109375" style="48" customWidth="1"/>
    <col min="13589" max="13590" width="12.140625" style="48" customWidth="1"/>
    <col min="13591" max="13591" width="15.42578125" style="48" customWidth="1"/>
    <col min="13592" max="13592" width="10.42578125" style="48" customWidth="1"/>
    <col min="13593" max="13593" width="8.85546875" style="48"/>
    <col min="13594" max="13594" width="4.42578125" style="48" customWidth="1"/>
    <col min="13595" max="13827" width="8.85546875" style="48"/>
    <col min="13828" max="13828" width="3.140625" style="48" customWidth="1"/>
    <col min="13829" max="13829" width="3.42578125" style="48" customWidth="1"/>
    <col min="13830" max="13830" width="13" style="48" customWidth="1"/>
    <col min="13831" max="13831" width="15.42578125" style="48" customWidth="1"/>
    <col min="13832" max="13832" width="2" style="48" customWidth="1"/>
    <col min="13833" max="13833" width="9.85546875" style="48" customWidth="1"/>
    <col min="13834" max="13834" width="2.42578125" style="48" customWidth="1"/>
    <col min="13835" max="13835" width="10.28515625" style="48" customWidth="1"/>
    <col min="13836" max="13836" width="11.7109375" style="48" customWidth="1"/>
    <col min="13837" max="13837" width="2.140625" style="48" customWidth="1"/>
    <col min="13838" max="13838" width="8.140625" style="48" customWidth="1"/>
    <col min="13839" max="13839" width="8.7109375" style="48" customWidth="1"/>
    <col min="13840" max="13840" width="3.85546875" style="48" customWidth="1"/>
    <col min="13841" max="13841" width="3.42578125" style="48" customWidth="1"/>
    <col min="13842" max="13842" width="3.85546875" style="48" customWidth="1"/>
    <col min="13843" max="13843" width="18.42578125" style="48" customWidth="1"/>
    <col min="13844" max="13844" width="26.7109375" style="48" customWidth="1"/>
    <col min="13845" max="13846" width="12.140625" style="48" customWidth="1"/>
    <col min="13847" max="13847" width="15.42578125" style="48" customWidth="1"/>
    <col min="13848" max="13848" width="10.42578125" style="48" customWidth="1"/>
    <col min="13849" max="13849" width="8.85546875" style="48"/>
    <col min="13850" max="13850" width="4.42578125" style="48" customWidth="1"/>
    <col min="13851" max="14083" width="8.85546875" style="48"/>
    <col min="14084" max="14084" width="3.140625" style="48" customWidth="1"/>
    <col min="14085" max="14085" width="3.42578125" style="48" customWidth="1"/>
    <col min="14086" max="14086" width="13" style="48" customWidth="1"/>
    <col min="14087" max="14087" width="15.42578125" style="48" customWidth="1"/>
    <col min="14088" max="14088" width="2" style="48" customWidth="1"/>
    <col min="14089" max="14089" width="9.85546875" style="48" customWidth="1"/>
    <col min="14090" max="14090" width="2.42578125" style="48" customWidth="1"/>
    <col min="14091" max="14091" width="10.28515625" style="48" customWidth="1"/>
    <col min="14092" max="14092" width="11.7109375" style="48" customWidth="1"/>
    <col min="14093" max="14093" width="2.140625" style="48" customWidth="1"/>
    <col min="14094" max="14094" width="8.140625" style="48" customWidth="1"/>
    <col min="14095" max="14095" width="8.7109375" style="48" customWidth="1"/>
    <col min="14096" max="14096" width="3.85546875" style="48" customWidth="1"/>
    <col min="14097" max="14097" width="3.42578125" style="48" customWidth="1"/>
    <col min="14098" max="14098" width="3.85546875" style="48" customWidth="1"/>
    <col min="14099" max="14099" width="18.42578125" style="48" customWidth="1"/>
    <col min="14100" max="14100" width="26.7109375" style="48" customWidth="1"/>
    <col min="14101" max="14102" width="12.140625" style="48" customWidth="1"/>
    <col min="14103" max="14103" width="15.42578125" style="48" customWidth="1"/>
    <col min="14104" max="14104" width="10.42578125" style="48" customWidth="1"/>
    <col min="14105" max="14105" width="8.85546875" style="48"/>
    <col min="14106" max="14106" width="4.42578125" style="48" customWidth="1"/>
    <col min="14107" max="14339" width="8.85546875" style="48"/>
    <col min="14340" max="14340" width="3.140625" style="48" customWidth="1"/>
    <col min="14341" max="14341" width="3.42578125" style="48" customWidth="1"/>
    <col min="14342" max="14342" width="13" style="48" customWidth="1"/>
    <col min="14343" max="14343" width="15.42578125" style="48" customWidth="1"/>
    <col min="14344" max="14344" width="2" style="48" customWidth="1"/>
    <col min="14345" max="14345" width="9.85546875" style="48" customWidth="1"/>
    <col min="14346" max="14346" width="2.42578125" style="48" customWidth="1"/>
    <col min="14347" max="14347" width="10.28515625" style="48" customWidth="1"/>
    <col min="14348" max="14348" width="11.7109375" style="48" customWidth="1"/>
    <col min="14349" max="14349" width="2.140625" style="48" customWidth="1"/>
    <col min="14350" max="14350" width="8.140625" style="48" customWidth="1"/>
    <col min="14351" max="14351" width="8.7109375" style="48" customWidth="1"/>
    <col min="14352" max="14352" width="3.85546875" style="48" customWidth="1"/>
    <col min="14353" max="14353" width="3.42578125" style="48" customWidth="1"/>
    <col min="14354" max="14354" width="3.85546875" style="48" customWidth="1"/>
    <col min="14355" max="14355" width="18.42578125" style="48" customWidth="1"/>
    <col min="14356" max="14356" width="26.7109375" style="48" customWidth="1"/>
    <col min="14357" max="14358" width="12.140625" style="48" customWidth="1"/>
    <col min="14359" max="14359" width="15.42578125" style="48" customWidth="1"/>
    <col min="14360" max="14360" width="10.42578125" style="48" customWidth="1"/>
    <col min="14361" max="14361" width="8.85546875" style="48"/>
    <col min="14362" max="14362" width="4.42578125" style="48" customWidth="1"/>
    <col min="14363" max="14595" width="8.85546875" style="48"/>
    <col min="14596" max="14596" width="3.140625" style="48" customWidth="1"/>
    <col min="14597" max="14597" width="3.42578125" style="48" customWidth="1"/>
    <col min="14598" max="14598" width="13" style="48" customWidth="1"/>
    <col min="14599" max="14599" width="15.42578125" style="48" customWidth="1"/>
    <col min="14600" max="14600" width="2" style="48" customWidth="1"/>
    <col min="14601" max="14601" width="9.85546875" style="48" customWidth="1"/>
    <col min="14602" max="14602" width="2.42578125" style="48" customWidth="1"/>
    <col min="14603" max="14603" width="10.28515625" style="48" customWidth="1"/>
    <col min="14604" max="14604" width="11.7109375" style="48" customWidth="1"/>
    <col min="14605" max="14605" width="2.140625" style="48" customWidth="1"/>
    <col min="14606" max="14606" width="8.140625" style="48" customWidth="1"/>
    <col min="14607" max="14607" width="8.7109375" style="48" customWidth="1"/>
    <col min="14608" max="14608" width="3.85546875" style="48" customWidth="1"/>
    <col min="14609" max="14609" width="3.42578125" style="48" customWidth="1"/>
    <col min="14610" max="14610" width="3.85546875" style="48" customWidth="1"/>
    <col min="14611" max="14611" width="18.42578125" style="48" customWidth="1"/>
    <col min="14612" max="14612" width="26.7109375" style="48" customWidth="1"/>
    <col min="14613" max="14614" width="12.140625" style="48" customWidth="1"/>
    <col min="14615" max="14615" width="15.42578125" style="48" customWidth="1"/>
    <col min="14616" max="14616" width="10.42578125" style="48" customWidth="1"/>
    <col min="14617" max="14617" width="8.85546875" style="48"/>
    <col min="14618" max="14618" width="4.42578125" style="48" customWidth="1"/>
    <col min="14619" max="14851" width="8.85546875" style="48"/>
    <col min="14852" max="14852" width="3.140625" style="48" customWidth="1"/>
    <col min="14853" max="14853" width="3.42578125" style="48" customWidth="1"/>
    <col min="14854" max="14854" width="13" style="48" customWidth="1"/>
    <col min="14855" max="14855" width="15.42578125" style="48" customWidth="1"/>
    <col min="14856" max="14856" width="2" style="48" customWidth="1"/>
    <col min="14857" max="14857" width="9.85546875" style="48" customWidth="1"/>
    <col min="14858" max="14858" width="2.42578125" style="48" customWidth="1"/>
    <col min="14859" max="14859" width="10.28515625" style="48" customWidth="1"/>
    <col min="14860" max="14860" width="11.7109375" style="48" customWidth="1"/>
    <col min="14861" max="14861" width="2.140625" style="48" customWidth="1"/>
    <col min="14862" max="14862" width="8.140625" style="48" customWidth="1"/>
    <col min="14863" max="14863" width="8.7109375" style="48" customWidth="1"/>
    <col min="14864" max="14864" width="3.85546875" style="48" customWidth="1"/>
    <col min="14865" max="14865" width="3.42578125" style="48" customWidth="1"/>
    <col min="14866" max="14866" width="3.85546875" style="48" customWidth="1"/>
    <col min="14867" max="14867" width="18.42578125" style="48" customWidth="1"/>
    <col min="14868" max="14868" width="26.7109375" style="48" customWidth="1"/>
    <col min="14869" max="14870" width="12.140625" style="48" customWidth="1"/>
    <col min="14871" max="14871" width="15.42578125" style="48" customWidth="1"/>
    <col min="14872" max="14872" width="10.42578125" style="48" customWidth="1"/>
    <col min="14873" max="14873" width="8.85546875" style="48"/>
    <col min="14874" max="14874" width="4.42578125" style="48" customWidth="1"/>
    <col min="14875" max="15107" width="8.85546875" style="48"/>
    <col min="15108" max="15108" width="3.140625" style="48" customWidth="1"/>
    <col min="15109" max="15109" width="3.42578125" style="48" customWidth="1"/>
    <col min="15110" max="15110" width="13" style="48" customWidth="1"/>
    <col min="15111" max="15111" width="15.42578125" style="48" customWidth="1"/>
    <col min="15112" max="15112" width="2" style="48" customWidth="1"/>
    <col min="15113" max="15113" width="9.85546875" style="48" customWidth="1"/>
    <col min="15114" max="15114" width="2.42578125" style="48" customWidth="1"/>
    <col min="15115" max="15115" width="10.28515625" style="48" customWidth="1"/>
    <col min="15116" max="15116" width="11.7109375" style="48" customWidth="1"/>
    <col min="15117" max="15117" width="2.140625" style="48" customWidth="1"/>
    <col min="15118" max="15118" width="8.140625" style="48" customWidth="1"/>
    <col min="15119" max="15119" width="8.7109375" style="48" customWidth="1"/>
    <col min="15120" max="15120" width="3.85546875" style="48" customWidth="1"/>
    <col min="15121" max="15121" width="3.42578125" style="48" customWidth="1"/>
    <col min="15122" max="15122" width="3.85546875" style="48" customWidth="1"/>
    <col min="15123" max="15123" width="18.42578125" style="48" customWidth="1"/>
    <col min="15124" max="15124" width="26.7109375" style="48" customWidth="1"/>
    <col min="15125" max="15126" width="12.140625" style="48" customWidth="1"/>
    <col min="15127" max="15127" width="15.42578125" style="48" customWidth="1"/>
    <col min="15128" max="15128" width="10.42578125" style="48" customWidth="1"/>
    <col min="15129" max="15129" width="8.85546875" style="48"/>
    <col min="15130" max="15130" width="4.42578125" style="48" customWidth="1"/>
    <col min="15131" max="15363" width="8.85546875" style="48"/>
    <col min="15364" max="15364" width="3.140625" style="48" customWidth="1"/>
    <col min="15365" max="15365" width="3.42578125" style="48" customWidth="1"/>
    <col min="15366" max="15366" width="13" style="48" customWidth="1"/>
    <col min="15367" max="15367" width="15.42578125" style="48" customWidth="1"/>
    <col min="15368" max="15368" width="2" style="48" customWidth="1"/>
    <col min="15369" max="15369" width="9.85546875" style="48" customWidth="1"/>
    <col min="15370" max="15370" width="2.42578125" style="48" customWidth="1"/>
    <col min="15371" max="15371" width="10.28515625" style="48" customWidth="1"/>
    <col min="15372" max="15372" width="11.7109375" style="48" customWidth="1"/>
    <col min="15373" max="15373" width="2.140625" style="48" customWidth="1"/>
    <col min="15374" max="15374" width="8.140625" style="48" customWidth="1"/>
    <col min="15375" max="15375" width="8.7109375" style="48" customWidth="1"/>
    <col min="15376" max="15376" width="3.85546875" style="48" customWidth="1"/>
    <col min="15377" max="15377" width="3.42578125" style="48" customWidth="1"/>
    <col min="15378" max="15378" width="3.85546875" style="48" customWidth="1"/>
    <col min="15379" max="15379" width="18.42578125" style="48" customWidth="1"/>
    <col min="15380" max="15380" width="26.7109375" style="48" customWidth="1"/>
    <col min="15381" max="15382" width="12.140625" style="48" customWidth="1"/>
    <col min="15383" max="15383" width="15.42578125" style="48" customWidth="1"/>
    <col min="15384" max="15384" width="10.42578125" style="48" customWidth="1"/>
    <col min="15385" max="15385" width="8.85546875" style="48"/>
    <col min="15386" max="15386" width="4.42578125" style="48" customWidth="1"/>
    <col min="15387" max="15619" width="8.85546875" style="48"/>
    <col min="15620" max="15620" width="3.140625" style="48" customWidth="1"/>
    <col min="15621" max="15621" width="3.42578125" style="48" customWidth="1"/>
    <col min="15622" max="15622" width="13" style="48" customWidth="1"/>
    <col min="15623" max="15623" width="15.42578125" style="48" customWidth="1"/>
    <col min="15624" max="15624" width="2" style="48" customWidth="1"/>
    <col min="15625" max="15625" width="9.85546875" style="48" customWidth="1"/>
    <col min="15626" max="15626" width="2.42578125" style="48" customWidth="1"/>
    <col min="15627" max="15627" width="10.28515625" style="48" customWidth="1"/>
    <col min="15628" max="15628" width="11.7109375" style="48" customWidth="1"/>
    <col min="15629" max="15629" width="2.140625" style="48" customWidth="1"/>
    <col min="15630" max="15630" width="8.140625" style="48" customWidth="1"/>
    <col min="15631" max="15631" width="8.7109375" style="48" customWidth="1"/>
    <col min="15632" max="15632" width="3.85546875" style="48" customWidth="1"/>
    <col min="15633" max="15633" width="3.42578125" style="48" customWidth="1"/>
    <col min="15634" max="15634" width="3.85546875" style="48" customWidth="1"/>
    <col min="15635" max="15635" width="18.42578125" style="48" customWidth="1"/>
    <col min="15636" max="15636" width="26.7109375" style="48" customWidth="1"/>
    <col min="15637" max="15638" width="12.140625" style="48" customWidth="1"/>
    <col min="15639" max="15639" width="15.42578125" style="48" customWidth="1"/>
    <col min="15640" max="15640" width="10.42578125" style="48" customWidth="1"/>
    <col min="15641" max="15641" width="8.85546875" style="48"/>
    <col min="15642" max="15642" width="4.42578125" style="48" customWidth="1"/>
    <col min="15643" max="15875" width="8.85546875" style="48"/>
    <col min="15876" max="15876" width="3.140625" style="48" customWidth="1"/>
    <col min="15877" max="15877" width="3.42578125" style="48" customWidth="1"/>
    <col min="15878" max="15878" width="13" style="48" customWidth="1"/>
    <col min="15879" max="15879" width="15.42578125" style="48" customWidth="1"/>
    <col min="15880" max="15880" width="2" style="48" customWidth="1"/>
    <col min="15881" max="15881" width="9.85546875" style="48" customWidth="1"/>
    <col min="15882" max="15882" width="2.42578125" style="48" customWidth="1"/>
    <col min="15883" max="15883" width="10.28515625" style="48" customWidth="1"/>
    <col min="15884" max="15884" width="11.7109375" style="48" customWidth="1"/>
    <col min="15885" max="15885" width="2.140625" style="48" customWidth="1"/>
    <col min="15886" max="15886" width="8.140625" style="48" customWidth="1"/>
    <col min="15887" max="15887" width="8.7109375" style="48" customWidth="1"/>
    <col min="15888" max="15888" width="3.85546875" style="48" customWidth="1"/>
    <col min="15889" max="15889" width="3.42578125" style="48" customWidth="1"/>
    <col min="15890" max="15890" width="3.85546875" style="48" customWidth="1"/>
    <col min="15891" max="15891" width="18.42578125" style="48" customWidth="1"/>
    <col min="15892" max="15892" width="26.7109375" style="48" customWidth="1"/>
    <col min="15893" max="15894" width="12.140625" style="48" customWidth="1"/>
    <col min="15895" max="15895" width="15.42578125" style="48" customWidth="1"/>
    <col min="15896" max="15896" width="10.42578125" style="48" customWidth="1"/>
    <col min="15897" max="15897" width="8.85546875" style="48"/>
    <col min="15898" max="15898" width="4.42578125" style="48" customWidth="1"/>
    <col min="15899" max="16131" width="8.85546875" style="48"/>
    <col min="16132" max="16132" width="3.140625" style="48" customWidth="1"/>
    <col min="16133" max="16133" width="3.42578125" style="48" customWidth="1"/>
    <col min="16134" max="16134" width="13" style="48" customWidth="1"/>
    <col min="16135" max="16135" width="15.42578125" style="48" customWidth="1"/>
    <col min="16136" max="16136" width="2" style="48" customWidth="1"/>
    <col min="16137" max="16137" width="9.85546875" style="48" customWidth="1"/>
    <col min="16138" max="16138" width="2.42578125" style="48" customWidth="1"/>
    <col min="16139" max="16139" width="10.28515625" style="48" customWidth="1"/>
    <col min="16140" max="16140" width="11.7109375" style="48" customWidth="1"/>
    <col min="16141" max="16141" width="2.140625" style="48" customWidth="1"/>
    <col min="16142" max="16142" width="8.140625" style="48" customWidth="1"/>
    <col min="16143" max="16143" width="8.7109375" style="48" customWidth="1"/>
    <col min="16144" max="16144" width="3.85546875" style="48" customWidth="1"/>
    <col min="16145" max="16145" width="3.42578125" style="48" customWidth="1"/>
    <col min="16146" max="16146" width="3.85546875" style="48" customWidth="1"/>
    <col min="16147" max="16147" width="18.42578125" style="48" customWidth="1"/>
    <col min="16148" max="16148" width="26.7109375" style="48" customWidth="1"/>
    <col min="16149" max="16150" width="12.140625" style="48" customWidth="1"/>
    <col min="16151" max="16151" width="15.42578125" style="48" customWidth="1"/>
    <col min="16152" max="16152" width="10.42578125" style="48" customWidth="1"/>
    <col min="16153" max="16153" width="8.85546875" style="48"/>
    <col min="16154" max="16154" width="4.42578125" style="48" customWidth="1"/>
    <col min="16155" max="16384" width="8.85546875" style="48"/>
  </cols>
  <sheetData>
    <row r="1" spans="1:27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5" spans="1:27" ht="21" customHeight="1"/>
    <row r="6" spans="1:27" ht="19.5" customHeight="1">
      <c r="A6" s="208" t="s">
        <v>164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</row>
    <row r="7" spans="1:27" ht="15.6" customHeight="1">
      <c r="A7" s="49" t="s">
        <v>165</v>
      </c>
      <c r="B7" s="49"/>
      <c r="C7" s="49"/>
      <c r="D7" s="49" t="s">
        <v>233</v>
      </c>
      <c r="E7" s="49" t="s">
        <v>236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</row>
    <row r="8" spans="1:27" ht="15.6" customHeight="1">
      <c r="A8" s="49" t="s">
        <v>166</v>
      </c>
      <c r="B8" s="49"/>
      <c r="C8" s="49"/>
      <c r="D8" s="49" t="s">
        <v>233</v>
      </c>
      <c r="E8" s="49" t="s">
        <v>234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1" t="s">
        <v>167</v>
      </c>
    </row>
    <row r="9" spans="1:27" ht="15.6" customHeight="1">
      <c r="A9" s="49" t="s">
        <v>168</v>
      </c>
      <c r="B9" s="49"/>
      <c r="C9" s="49"/>
      <c r="D9" s="49" t="s">
        <v>233</v>
      </c>
      <c r="E9" s="49" t="s">
        <v>235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1" t="s">
        <v>169</v>
      </c>
    </row>
    <row r="10" spans="1:27" ht="15.6" customHeight="1">
      <c r="A10" s="49" t="s">
        <v>170</v>
      </c>
      <c r="B10" s="49"/>
      <c r="C10" s="49"/>
      <c r="D10" s="49" t="s">
        <v>233</v>
      </c>
      <c r="E10" s="144" t="s">
        <v>290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1" t="s">
        <v>171</v>
      </c>
    </row>
    <row r="11" spans="1:27" ht="15.6" customHeight="1">
      <c r="A11" s="49" t="s">
        <v>172</v>
      </c>
      <c r="B11" s="49"/>
      <c r="C11" s="49"/>
      <c r="D11" s="49" t="s">
        <v>233</v>
      </c>
      <c r="E11" s="49" t="s">
        <v>237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2"/>
    </row>
    <row r="12" spans="1:27" ht="15.6" customHeight="1">
      <c r="A12" s="49" t="s">
        <v>173</v>
      </c>
      <c r="B12" s="49"/>
      <c r="C12" s="49"/>
      <c r="D12" s="49" t="s">
        <v>233</v>
      </c>
      <c r="E12" s="186">
        <f>'Hitung MK'!D6</f>
        <v>0</v>
      </c>
      <c r="F12" s="49" t="s">
        <v>232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3"/>
    </row>
    <row r="13" spans="1:27" ht="15.6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7" ht="15.6" customHeight="1">
      <c r="A14" s="209" t="s">
        <v>174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</row>
    <row r="15" spans="1:27" ht="15.6" customHeight="1">
      <c r="A15" s="209" t="s">
        <v>296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</row>
    <row r="16" spans="1:27" ht="15.6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4"/>
      <c r="X16" s="54"/>
      <c r="Y16" s="54"/>
      <c r="Z16" s="54"/>
      <c r="AA16" s="54"/>
    </row>
    <row r="17" spans="1:27" ht="15" customHeight="1">
      <c r="A17" s="55" t="s">
        <v>175</v>
      </c>
      <c r="B17" s="49" t="s">
        <v>176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6" t="s">
        <v>177</v>
      </c>
      <c r="R17" s="49" t="s">
        <v>178</v>
      </c>
      <c r="S17" s="49"/>
      <c r="T17" s="49"/>
      <c r="U17" s="49"/>
      <c r="V17" s="49"/>
      <c r="W17" s="49"/>
      <c r="X17" s="49"/>
      <c r="Y17" s="49"/>
      <c r="Z17" s="49"/>
      <c r="AA17" s="54"/>
    </row>
    <row r="18" spans="1:27" ht="17.100000000000001" customHeight="1">
      <c r="A18" s="55" t="s">
        <v>179</v>
      </c>
      <c r="B18" s="49" t="s">
        <v>180</v>
      </c>
      <c r="F18" s="49"/>
      <c r="G18" s="56" t="s">
        <v>130</v>
      </c>
      <c r="H18" s="145"/>
      <c r="I18" s="49"/>
      <c r="K18" s="49"/>
      <c r="L18" s="49"/>
      <c r="M18" s="49"/>
      <c r="N18" s="49"/>
      <c r="O18" s="49"/>
      <c r="P18" s="49"/>
      <c r="Q18" s="49"/>
      <c r="R18" s="49" t="s">
        <v>181</v>
      </c>
      <c r="S18" s="49" t="s">
        <v>182</v>
      </c>
      <c r="T18" s="49"/>
      <c r="U18" s="49"/>
      <c r="V18" s="49"/>
      <c r="W18" s="49"/>
      <c r="X18" s="49"/>
      <c r="Y18" s="49"/>
      <c r="Z18" s="49"/>
      <c r="AA18" s="54"/>
    </row>
    <row r="19" spans="1:27" ht="17.100000000000001" customHeight="1">
      <c r="A19" s="55" t="s">
        <v>183</v>
      </c>
      <c r="B19" s="49" t="s">
        <v>184</v>
      </c>
      <c r="F19" s="49"/>
      <c r="G19" s="56" t="s">
        <v>130</v>
      </c>
      <c r="H19" s="181" t="str">
        <f>'PHitung Masa Kerja'!D4</f>
        <v>196309252002121002</v>
      </c>
      <c r="I19" s="49"/>
      <c r="K19" s="49"/>
      <c r="L19" s="49"/>
      <c r="M19" s="49"/>
      <c r="N19" s="49"/>
      <c r="O19" s="49"/>
      <c r="P19" s="49"/>
      <c r="R19" s="135" t="s">
        <v>185</v>
      </c>
      <c r="S19" s="135" t="s">
        <v>186</v>
      </c>
      <c r="T19" s="135" t="s">
        <v>187</v>
      </c>
      <c r="U19" s="135" t="s">
        <v>188</v>
      </c>
      <c r="V19" s="135" t="s">
        <v>189</v>
      </c>
      <c r="W19" s="135" t="s">
        <v>190</v>
      </c>
      <c r="X19" s="135" t="s">
        <v>191</v>
      </c>
      <c r="Y19" s="57"/>
      <c r="Z19" s="57"/>
      <c r="AA19" s="57"/>
    </row>
    <row r="20" spans="1:27" ht="17.100000000000001" customHeight="1">
      <c r="A20" s="55" t="s">
        <v>192</v>
      </c>
      <c r="B20" s="49" t="s">
        <v>193</v>
      </c>
      <c r="F20" s="49"/>
      <c r="G20" s="56" t="s">
        <v>130</v>
      </c>
      <c r="H20" s="144" t="s">
        <v>280</v>
      </c>
      <c r="I20" s="49"/>
      <c r="K20" s="49"/>
      <c r="L20" s="49"/>
      <c r="M20" s="49"/>
      <c r="N20" s="49"/>
      <c r="O20" s="49"/>
      <c r="P20" s="49"/>
      <c r="R20" s="146" t="s">
        <v>194</v>
      </c>
      <c r="S20" s="184" t="s">
        <v>284</v>
      </c>
      <c r="T20" s="182" t="s">
        <v>283</v>
      </c>
      <c r="U20" s="183">
        <v>26118</v>
      </c>
      <c r="V20" s="183">
        <v>33542</v>
      </c>
      <c r="W20" s="135"/>
      <c r="X20" s="135"/>
      <c r="Y20" s="57"/>
      <c r="Z20" s="57"/>
      <c r="AA20" s="60"/>
    </row>
    <row r="21" spans="1:27" ht="17.100000000000001" customHeight="1">
      <c r="A21" s="55" t="s">
        <v>199</v>
      </c>
      <c r="B21" s="49" t="s">
        <v>200</v>
      </c>
      <c r="F21" s="49"/>
      <c r="G21" s="56" t="s">
        <v>130</v>
      </c>
      <c r="H21" s="144" t="s">
        <v>281</v>
      </c>
      <c r="I21" s="49"/>
      <c r="K21" s="49"/>
      <c r="L21" s="49"/>
      <c r="M21" s="49"/>
      <c r="N21" s="49"/>
      <c r="O21" s="49"/>
      <c r="P21" s="49"/>
      <c r="R21" s="132" t="s">
        <v>177</v>
      </c>
      <c r="S21" s="133" t="s">
        <v>195</v>
      </c>
      <c r="T21" s="134" t="s">
        <v>196</v>
      </c>
      <c r="U21" s="132" t="s">
        <v>197</v>
      </c>
      <c r="V21" s="132" t="s">
        <v>197</v>
      </c>
      <c r="W21" s="132" t="s">
        <v>197</v>
      </c>
      <c r="X21" s="132" t="s">
        <v>198</v>
      </c>
      <c r="Y21" s="57"/>
      <c r="Z21" s="59"/>
      <c r="AA21" s="60"/>
    </row>
    <row r="22" spans="1:27" ht="17.100000000000001" customHeight="1">
      <c r="A22" s="55" t="s">
        <v>201</v>
      </c>
      <c r="B22" s="49" t="s">
        <v>202</v>
      </c>
      <c r="F22" s="49"/>
      <c r="G22" s="56" t="s">
        <v>130</v>
      </c>
      <c r="H22" s="10" t="str">
        <f>Sheet1!C2&amp;"/"&amp;Sheet1!D2&amp;"/"&amp;Sheet1!E2</f>
        <v>Penata Muda/III/a/1-10-2020</v>
      </c>
      <c r="I22" s="49"/>
      <c r="K22" s="49"/>
      <c r="L22" s="49"/>
      <c r="M22" s="61"/>
      <c r="O22" s="56"/>
      <c r="P22" s="49"/>
      <c r="R22" s="132" t="s">
        <v>203</v>
      </c>
      <c r="S22" s="133" t="s">
        <v>195</v>
      </c>
      <c r="T22" s="134" t="s">
        <v>196</v>
      </c>
      <c r="U22" s="132" t="s">
        <v>197</v>
      </c>
      <c r="V22" s="132" t="s">
        <v>197</v>
      </c>
      <c r="W22" s="132" t="s">
        <v>197</v>
      </c>
      <c r="X22" s="132" t="s">
        <v>198</v>
      </c>
      <c r="Y22" s="57"/>
      <c r="Z22" s="59"/>
      <c r="AA22" s="60"/>
    </row>
    <row r="23" spans="1:27" ht="17.100000000000001" customHeight="1">
      <c r="A23" s="55" t="s">
        <v>204</v>
      </c>
      <c r="B23" s="49" t="s">
        <v>205</v>
      </c>
      <c r="F23" s="49"/>
      <c r="G23" s="56" t="s">
        <v>130</v>
      </c>
      <c r="H23" s="56" t="s">
        <v>231</v>
      </c>
      <c r="I23" s="200">
        <f>Sheet1!B4</f>
        <v>4236400</v>
      </c>
      <c r="J23" s="200"/>
      <c r="K23" s="73"/>
      <c r="L23" s="49"/>
      <c r="M23" s="49"/>
      <c r="N23" s="49"/>
      <c r="O23" s="49"/>
      <c r="P23" s="49"/>
      <c r="Q23" s="46"/>
      <c r="R23" s="57"/>
      <c r="S23" s="62"/>
      <c r="T23" s="59"/>
      <c r="U23" s="60"/>
      <c r="V23" s="58"/>
      <c r="W23" s="57"/>
      <c r="X23" s="57"/>
      <c r="Y23" s="57"/>
      <c r="Z23" s="59"/>
      <c r="AA23" s="60"/>
    </row>
    <row r="24" spans="1:27" ht="17.100000000000001" customHeight="1">
      <c r="A24" s="55" t="s">
        <v>206</v>
      </c>
      <c r="B24" s="49" t="s">
        <v>207</v>
      </c>
      <c r="F24" s="49"/>
      <c r="G24" s="56" t="s">
        <v>130</v>
      </c>
      <c r="H24" s="74">
        <f>'PHitung Masa Kerja'!G12</f>
        <v>32</v>
      </c>
      <c r="I24" s="55" t="s">
        <v>232</v>
      </c>
      <c r="J24" s="74">
        <f>'PHitung Masa Kerja'!H12</f>
        <v>1</v>
      </c>
      <c r="K24" s="49" t="s">
        <v>208</v>
      </c>
      <c r="L24" s="49"/>
      <c r="M24" s="49"/>
      <c r="N24" s="49"/>
      <c r="O24" s="49"/>
      <c r="P24" s="49"/>
      <c r="Q24" s="46"/>
      <c r="R24" s="49" t="s">
        <v>183</v>
      </c>
      <c r="S24" s="49" t="s">
        <v>209</v>
      </c>
      <c r="T24" s="49"/>
      <c r="U24" s="49"/>
      <c r="V24" s="49"/>
      <c r="W24" s="49"/>
      <c r="X24" s="49"/>
      <c r="Y24" s="57"/>
      <c r="Z24" s="59"/>
      <c r="AA24" s="60"/>
    </row>
    <row r="25" spans="1:27" ht="17.100000000000001" customHeight="1">
      <c r="A25" s="55" t="s">
        <v>210</v>
      </c>
      <c r="B25" s="49" t="s">
        <v>211</v>
      </c>
      <c r="F25" s="49"/>
      <c r="G25" s="56" t="s">
        <v>130</v>
      </c>
      <c r="H25" s="71">
        <f>'PHitung Masa Kerja'!D21</f>
        <v>33</v>
      </c>
      <c r="I25" s="55" t="s">
        <v>232</v>
      </c>
      <c r="J25" s="71">
        <f>'PHitung Masa Kerja'!E21</f>
        <v>1</v>
      </c>
      <c r="K25" s="49" t="s">
        <v>208</v>
      </c>
      <c r="M25" s="56"/>
      <c r="O25" s="49"/>
      <c r="P25" s="49"/>
      <c r="Q25" s="46"/>
      <c r="R25" s="137" t="s">
        <v>185</v>
      </c>
      <c r="S25" s="137" t="s">
        <v>186</v>
      </c>
      <c r="T25" s="135" t="s">
        <v>187</v>
      </c>
      <c r="U25" s="137" t="s">
        <v>188</v>
      </c>
      <c r="V25" s="210" t="s">
        <v>212</v>
      </c>
      <c r="W25" s="210"/>
      <c r="X25" s="137" t="s">
        <v>213</v>
      </c>
      <c r="Y25" s="60"/>
      <c r="Z25" s="59"/>
      <c r="AA25" s="60"/>
    </row>
    <row r="26" spans="1:27" ht="17.100000000000001" customHeight="1">
      <c r="A26" s="55" t="s">
        <v>214</v>
      </c>
      <c r="B26" s="49" t="s">
        <v>215</v>
      </c>
      <c r="F26" s="49"/>
      <c r="G26" s="56" t="s">
        <v>130</v>
      </c>
      <c r="H26" s="71">
        <f>'PHitung Masa Kerja'!D19</f>
        <v>18</v>
      </c>
      <c r="I26" s="55" t="s">
        <v>232</v>
      </c>
      <c r="J26" s="71">
        <f>'PHitung Masa Kerja'!E19</f>
        <v>10</v>
      </c>
      <c r="K26" s="49" t="s">
        <v>208</v>
      </c>
      <c r="O26" s="49"/>
      <c r="P26" s="49"/>
      <c r="Q26" s="46"/>
      <c r="R26" s="146">
        <v>1</v>
      </c>
      <c r="S26" s="184" t="s">
        <v>287</v>
      </c>
      <c r="T26" s="185" t="s">
        <v>285</v>
      </c>
      <c r="U26" s="183">
        <v>36817</v>
      </c>
      <c r="V26" s="204" t="s">
        <v>286</v>
      </c>
      <c r="W26" s="205"/>
      <c r="X26" s="135"/>
      <c r="Y26" s="57"/>
      <c r="Z26" s="59"/>
      <c r="AA26" s="60"/>
    </row>
    <row r="27" spans="1:27" ht="17.100000000000001" customHeight="1">
      <c r="A27" s="55" t="s">
        <v>216</v>
      </c>
      <c r="B27" s="49" t="s">
        <v>217</v>
      </c>
      <c r="F27" s="49"/>
      <c r="G27" s="56" t="s">
        <v>130</v>
      </c>
      <c r="H27" s="71">
        <f>'PHitung Masa Kerja'!D20</f>
        <v>38</v>
      </c>
      <c r="I27" s="55" t="s">
        <v>232</v>
      </c>
      <c r="J27" s="71">
        <f>'PHitung Masa Kerja'!E19</f>
        <v>10</v>
      </c>
      <c r="K27" s="49" t="s">
        <v>208</v>
      </c>
      <c r="M27" s="56"/>
      <c r="O27" s="49"/>
      <c r="P27" s="49"/>
      <c r="Q27" s="46"/>
      <c r="R27" s="147"/>
      <c r="S27" s="139"/>
      <c r="T27" s="141"/>
      <c r="U27" s="142"/>
      <c r="V27" s="202" t="s">
        <v>283</v>
      </c>
      <c r="W27" s="203"/>
      <c r="X27" s="138"/>
      <c r="Y27" s="60"/>
      <c r="Z27" s="59"/>
      <c r="AA27" s="60"/>
    </row>
    <row r="28" spans="1:27" ht="17.100000000000001" customHeight="1">
      <c r="A28" s="55" t="s">
        <v>218</v>
      </c>
      <c r="B28" s="49" t="s">
        <v>219</v>
      </c>
      <c r="F28" s="49"/>
      <c r="G28" s="56" t="s">
        <v>130</v>
      </c>
      <c r="H28" s="71">
        <f>'PHitung Masa Kerja'!K16</f>
        <v>0</v>
      </c>
      <c r="I28" s="55" t="s">
        <v>232</v>
      </c>
      <c r="J28" s="71">
        <f>'PHitung Masa Kerja'!L16</f>
        <v>0</v>
      </c>
      <c r="K28" s="49" t="s">
        <v>208</v>
      </c>
      <c r="O28" s="49"/>
      <c r="P28" s="49"/>
      <c r="Q28" s="46"/>
      <c r="R28" s="148"/>
      <c r="S28" s="139"/>
      <c r="T28" s="140"/>
      <c r="U28" s="136"/>
      <c r="V28" s="206"/>
      <c r="W28" s="207"/>
      <c r="X28" s="135"/>
      <c r="Y28" s="60"/>
      <c r="Z28" s="59"/>
      <c r="AA28" s="60"/>
    </row>
    <row r="29" spans="1:27" ht="17.100000000000001" customHeight="1">
      <c r="A29" s="55" t="s">
        <v>220</v>
      </c>
      <c r="B29" s="49" t="s">
        <v>221</v>
      </c>
      <c r="F29" s="49"/>
      <c r="G29" s="56" t="s">
        <v>130</v>
      </c>
      <c r="H29" s="71">
        <f>'PHitung Masa Kerja'!G16</f>
        <v>19</v>
      </c>
      <c r="I29" s="55" t="s">
        <v>232</v>
      </c>
      <c r="J29" s="71">
        <f>'PHitung Masa Kerja'!H16</f>
        <v>3</v>
      </c>
      <c r="K29" s="49" t="s">
        <v>208</v>
      </c>
      <c r="L29" s="49"/>
      <c r="M29" s="49"/>
      <c r="N29" s="49"/>
      <c r="O29" s="49"/>
      <c r="P29" s="49"/>
      <c r="Q29" s="46"/>
      <c r="R29" s="149"/>
      <c r="S29" s="46"/>
      <c r="T29" s="46"/>
      <c r="U29" s="46"/>
      <c r="V29" s="46"/>
      <c r="W29" s="46"/>
      <c r="X29" s="46"/>
      <c r="AA29" s="54"/>
    </row>
    <row r="30" spans="1:27" ht="17.100000000000001" customHeight="1">
      <c r="A30" s="55" t="s">
        <v>222</v>
      </c>
      <c r="B30" s="49" t="s">
        <v>223</v>
      </c>
      <c r="F30" s="49"/>
      <c r="G30" s="54"/>
      <c r="H30" s="54"/>
      <c r="I30" s="49"/>
      <c r="K30" s="49"/>
      <c r="L30" s="49"/>
      <c r="M30" s="49"/>
      <c r="N30" s="49"/>
      <c r="O30" s="49"/>
      <c r="Q30" s="49" t="s">
        <v>224</v>
      </c>
      <c r="R30" s="144" t="s">
        <v>288</v>
      </c>
      <c r="S30" s="49"/>
      <c r="T30" s="49"/>
      <c r="U30" s="49"/>
      <c r="W30" s="143"/>
      <c r="X30" s="49"/>
      <c r="Y30" s="49"/>
      <c r="Z30" s="49"/>
      <c r="AA30" s="54"/>
    </row>
    <row r="31" spans="1:27" ht="15.6" customHeight="1">
      <c r="A31" s="49"/>
      <c r="B31" s="49" t="s">
        <v>225</v>
      </c>
      <c r="F31" s="49"/>
      <c r="G31" s="56" t="s">
        <v>130</v>
      </c>
      <c r="H31" s="211" t="s">
        <v>282</v>
      </c>
      <c r="I31" s="211"/>
      <c r="J31" s="211"/>
      <c r="K31" s="211"/>
      <c r="L31" s="211"/>
      <c r="M31" s="211"/>
      <c r="N31" s="211"/>
      <c r="O31" s="211"/>
      <c r="Q31" s="49"/>
      <c r="R31" s="10" t="s">
        <v>289</v>
      </c>
      <c r="T31" s="61"/>
      <c r="W31" s="49"/>
      <c r="Z31" s="49"/>
      <c r="AA31" s="54"/>
    </row>
    <row r="32" spans="1:27" ht="15.6" customHeight="1">
      <c r="A32" s="49"/>
      <c r="H32" s="211"/>
      <c r="I32" s="211"/>
      <c r="J32" s="211"/>
      <c r="K32" s="211"/>
      <c r="L32" s="211"/>
      <c r="M32" s="211"/>
      <c r="N32" s="211"/>
      <c r="O32" s="211"/>
      <c r="Q32" s="49"/>
      <c r="R32" s="49"/>
      <c r="Z32" s="49"/>
      <c r="AA32" s="54"/>
    </row>
    <row r="33" spans="1:27" ht="15.6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Q33" s="49" t="s">
        <v>226</v>
      </c>
      <c r="R33" s="49" t="s">
        <v>227</v>
      </c>
      <c r="S33" s="49"/>
      <c r="T33" s="49"/>
      <c r="U33" s="49"/>
      <c r="V33" s="49"/>
      <c r="W33" s="49"/>
      <c r="X33" s="49"/>
      <c r="Y33" s="49"/>
      <c r="Z33" s="49"/>
      <c r="AA33" s="54"/>
    </row>
    <row r="34" spans="1:27" ht="15.6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4"/>
    </row>
    <row r="35" spans="1:27" ht="15.6" customHeight="1">
      <c r="A35" s="49"/>
      <c r="B35" s="49"/>
      <c r="C35" s="49"/>
      <c r="D35" s="49"/>
      <c r="E35" s="49"/>
      <c r="F35" s="49"/>
      <c r="G35" s="49"/>
      <c r="H35" s="49"/>
      <c r="S35" s="199" t="s">
        <v>292</v>
      </c>
      <c r="T35" s="197"/>
      <c r="U35" s="25"/>
      <c r="V35" s="163" t="s">
        <v>293</v>
      </c>
      <c r="W35" s="49"/>
      <c r="X35" s="49"/>
      <c r="Z35" s="49"/>
      <c r="AA35" s="54"/>
    </row>
    <row r="36" spans="1:27" ht="15.6" customHeight="1">
      <c r="A36" s="49"/>
      <c r="B36" s="49"/>
      <c r="C36" s="49"/>
      <c r="D36" s="49"/>
      <c r="E36" s="49"/>
      <c r="F36" s="49"/>
      <c r="G36" s="49"/>
      <c r="H36" s="49"/>
      <c r="S36" s="199" t="s">
        <v>291</v>
      </c>
      <c r="T36" s="197"/>
      <c r="U36" s="49"/>
      <c r="V36" s="197" t="s">
        <v>228</v>
      </c>
      <c r="W36" s="197"/>
      <c r="X36" s="197"/>
      <c r="Z36" s="49"/>
      <c r="AA36" s="54"/>
    </row>
    <row r="37" spans="1:27" ht="15.6" customHeight="1">
      <c r="A37" s="49"/>
      <c r="B37" s="49"/>
      <c r="C37" s="49"/>
      <c r="D37" s="49"/>
      <c r="E37" s="49"/>
      <c r="F37" s="49"/>
      <c r="G37" s="49"/>
      <c r="H37" s="49"/>
      <c r="S37" s="197" t="str">
        <f>E10</f>
        <v>RSUD ARIFIN ACHMAD</v>
      </c>
      <c r="T37" s="197"/>
      <c r="U37" s="49"/>
      <c r="V37" s="197" t="s">
        <v>262</v>
      </c>
      <c r="W37" s="197"/>
      <c r="X37" s="197"/>
      <c r="Z37" s="49"/>
      <c r="AA37" s="54"/>
    </row>
    <row r="38" spans="1:27" ht="15.6" customHeight="1">
      <c r="A38" s="49"/>
      <c r="B38" s="49"/>
      <c r="C38" s="49"/>
      <c r="D38" s="49"/>
      <c r="E38" s="49"/>
      <c r="F38" s="49"/>
      <c r="G38" s="49"/>
      <c r="H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4"/>
    </row>
    <row r="39" spans="1:27" ht="19.5" customHeight="1">
      <c r="A39" s="49"/>
      <c r="B39" s="49"/>
      <c r="C39" s="49"/>
      <c r="D39" s="49"/>
      <c r="E39" s="49"/>
      <c r="F39" s="49"/>
      <c r="G39" s="49"/>
      <c r="H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24"/>
      <c r="W39" s="24"/>
      <c r="X39" s="24"/>
      <c r="Y39" s="49"/>
      <c r="Z39" s="49"/>
      <c r="AA39" s="54"/>
    </row>
    <row r="40" spans="1:27" ht="15.6" customHeight="1">
      <c r="G40" s="49"/>
      <c r="H40" s="49"/>
      <c r="I40" s="49"/>
      <c r="J40" s="49"/>
      <c r="L40" s="63"/>
      <c r="M40" s="49"/>
      <c r="N40" s="49"/>
      <c r="O40" s="49"/>
      <c r="P40" s="49"/>
      <c r="Q40" s="49"/>
      <c r="R40" s="49"/>
      <c r="S40" s="198"/>
      <c r="T40" s="198"/>
      <c r="W40" s="64">
        <f>H18</f>
        <v>0</v>
      </c>
      <c r="X40" s="49"/>
      <c r="Y40" s="49"/>
      <c r="Z40" s="49"/>
      <c r="AA40" s="54"/>
    </row>
    <row r="41" spans="1:27" ht="15.6" customHeight="1">
      <c r="G41" s="60"/>
      <c r="H41" s="60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199" t="s">
        <v>294</v>
      </c>
      <c r="T41" s="197"/>
      <c r="U41" s="49"/>
      <c r="V41" s="76" t="str">
        <f>"NIP."&amp;""</f>
        <v>NIP.</v>
      </c>
      <c r="W41" s="201" t="str">
        <f>H19</f>
        <v>196309252002121002</v>
      </c>
      <c r="X41" s="201"/>
      <c r="Y41" s="49"/>
      <c r="Z41" s="49"/>
      <c r="AA41" s="54"/>
    </row>
    <row r="42" spans="1:27" ht="15.6" customHeight="1">
      <c r="A42" s="65" t="s">
        <v>229</v>
      </c>
      <c r="B42" s="66"/>
      <c r="C42" s="66"/>
      <c r="D42" s="66"/>
      <c r="E42" s="66"/>
      <c r="F42" s="6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V42" s="75"/>
      <c r="Y42" s="49"/>
      <c r="Z42" s="49"/>
      <c r="AA42" s="54"/>
    </row>
    <row r="43" spans="1:27" ht="15.6" customHeight="1">
      <c r="A43" s="68" t="s">
        <v>230</v>
      </c>
      <c r="B43" s="69"/>
      <c r="C43" s="69"/>
      <c r="D43" s="69"/>
      <c r="E43" s="69"/>
      <c r="F43" s="70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54"/>
    </row>
    <row r="44" spans="1:27" ht="15.6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54"/>
    </row>
    <row r="45" spans="1:27" ht="15.6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54"/>
    </row>
    <row r="46" spans="1:27" ht="15.6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54"/>
    </row>
    <row r="47" spans="1:27" ht="15.6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54"/>
    </row>
    <row r="48" spans="1:27" ht="15.6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4"/>
    </row>
    <row r="49" spans="1:27" ht="15.6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4"/>
    </row>
    <row r="50" spans="1:27" ht="15.6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54"/>
    </row>
    <row r="51" spans="1:27" ht="15.6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54"/>
    </row>
    <row r="52" spans="1:27" ht="15.6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4"/>
    </row>
    <row r="53" spans="1:27" ht="15.6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4"/>
      <c r="X53" s="54"/>
      <c r="Y53" s="54"/>
      <c r="Z53" s="54"/>
      <c r="AA53" s="54"/>
    </row>
    <row r="54" spans="1:27" ht="15.6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4"/>
      <c r="X54" s="54"/>
      <c r="Y54" s="54"/>
      <c r="Z54" s="54"/>
      <c r="AA54" s="54"/>
    </row>
    <row r="55" spans="1:27" ht="15.6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4"/>
      <c r="X55" s="54"/>
      <c r="Y55" s="54"/>
      <c r="Z55" s="54"/>
      <c r="AA55" s="54"/>
    </row>
    <row r="56" spans="1:27" ht="15.6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4"/>
      <c r="X56" s="54"/>
      <c r="Y56" s="54"/>
      <c r="Z56" s="54"/>
      <c r="AA56" s="54"/>
    </row>
    <row r="57" spans="1:27" ht="15.6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4"/>
      <c r="X57" s="54"/>
      <c r="Y57" s="54"/>
      <c r="Z57" s="54"/>
      <c r="AA57" s="54"/>
    </row>
    <row r="58" spans="1:27" ht="15.6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4"/>
      <c r="X58" s="54"/>
      <c r="Y58" s="54"/>
      <c r="Z58" s="54"/>
      <c r="AA58" s="54"/>
    </row>
    <row r="59" spans="1:27" ht="15.6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4"/>
      <c r="X59" s="54"/>
      <c r="Y59" s="54"/>
      <c r="Z59" s="54"/>
      <c r="AA59" s="54"/>
    </row>
    <row r="60" spans="1:27" ht="15.6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4"/>
      <c r="X60" s="54"/>
      <c r="Y60" s="54"/>
      <c r="Z60" s="54"/>
      <c r="AA60" s="54"/>
    </row>
    <row r="61" spans="1:27" ht="15.6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4"/>
      <c r="X61" s="54"/>
      <c r="Y61" s="54"/>
      <c r="Z61" s="54"/>
      <c r="AA61" s="54"/>
    </row>
    <row r="62" spans="1:27" ht="15.6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4"/>
      <c r="X62" s="54"/>
      <c r="Y62" s="54"/>
      <c r="Z62" s="54"/>
      <c r="AA62" s="54"/>
    </row>
    <row r="63" spans="1:27" ht="15.6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4"/>
      <c r="X63" s="54"/>
      <c r="Y63" s="54"/>
      <c r="Z63" s="54"/>
      <c r="AA63" s="54"/>
    </row>
    <row r="64" spans="1:27" ht="15.6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4"/>
      <c r="X64" s="54"/>
      <c r="Y64" s="54"/>
      <c r="Z64" s="54"/>
      <c r="AA64" s="54"/>
    </row>
    <row r="65" spans="1:27" ht="15.6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4"/>
      <c r="X65" s="54"/>
      <c r="Y65" s="54"/>
      <c r="Z65" s="54"/>
      <c r="AA65" s="54"/>
    </row>
    <row r="66" spans="1:27" ht="15.6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4"/>
      <c r="X66" s="54"/>
      <c r="Y66" s="54"/>
      <c r="Z66" s="54"/>
      <c r="AA66" s="54"/>
    </row>
    <row r="67" spans="1:27" ht="15.6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4"/>
      <c r="X67" s="54"/>
      <c r="Y67" s="54"/>
      <c r="Z67" s="54"/>
      <c r="AA67" s="54"/>
    </row>
    <row r="68" spans="1:27" ht="15.6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4"/>
      <c r="X68" s="54"/>
      <c r="Y68" s="54"/>
      <c r="Z68" s="54"/>
      <c r="AA68" s="54"/>
    </row>
    <row r="69" spans="1:27" ht="15.6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4"/>
      <c r="X69" s="54"/>
      <c r="Y69" s="54"/>
      <c r="Z69" s="54"/>
      <c r="AA69" s="54"/>
    </row>
    <row r="70" spans="1:27" ht="15.6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4"/>
      <c r="X70" s="54"/>
      <c r="Y70" s="54"/>
      <c r="Z70" s="54"/>
      <c r="AA70" s="54"/>
    </row>
    <row r="71" spans="1:27" ht="15.6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4"/>
      <c r="X71" s="54"/>
      <c r="Y71" s="54"/>
      <c r="Z71" s="54"/>
      <c r="AA71" s="54"/>
    </row>
    <row r="72" spans="1:27" ht="15.6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4"/>
      <c r="X72" s="54"/>
      <c r="Y72" s="54"/>
      <c r="Z72" s="54"/>
      <c r="AA72" s="54"/>
    </row>
    <row r="73" spans="1:27" ht="15.6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4"/>
      <c r="X73" s="54"/>
      <c r="Y73" s="54"/>
      <c r="Z73" s="54"/>
      <c r="AA73" s="54"/>
    </row>
    <row r="74" spans="1:27" ht="15.6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4"/>
      <c r="X74" s="54"/>
      <c r="Y74" s="54"/>
      <c r="Z74" s="54"/>
      <c r="AA74" s="54"/>
    </row>
    <row r="75" spans="1:27" ht="15.6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4"/>
      <c r="X75" s="54"/>
      <c r="Y75" s="54"/>
      <c r="Z75" s="54"/>
      <c r="AA75" s="54"/>
    </row>
    <row r="76" spans="1:27" ht="15.6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4"/>
      <c r="X76" s="54"/>
      <c r="Y76" s="54"/>
      <c r="Z76" s="54"/>
      <c r="AA76" s="54"/>
    </row>
    <row r="77" spans="1:27" ht="15.6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4"/>
      <c r="X77" s="54"/>
      <c r="Y77" s="54"/>
      <c r="Z77" s="54"/>
      <c r="AA77" s="54"/>
    </row>
    <row r="78" spans="1:27" ht="15.6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4"/>
      <c r="X78" s="54"/>
      <c r="Y78" s="54"/>
      <c r="Z78" s="54"/>
      <c r="AA78" s="54"/>
    </row>
    <row r="79" spans="1:27" ht="15.6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4"/>
      <c r="X79" s="54"/>
      <c r="Y79" s="54"/>
      <c r="Z79" s="54"/>
      <c r="AA79" s="54"/>
    </row>
    <row r="80" spans="1:27" ht="15.6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4"/>
      <c r="X80" s="54"/>
      <c r="Y80" s="54"/>
      <c r="Z80" s="54"/>
      <c r="AA80" s="54"/>
    </row>
    <row r="81" spans="1:27" ht="15.6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54"/>
      <c r="X81" s="54"/>
      <c r="Y81" s="54"/>
      <c r="Z81" s="54"/>
      <c r="AA81" s="54"/>
    </row>
    <row r="82" spans="1:27" ht="15.6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54"/>
      <c r="X82" s="54"/>
      <c r="Y82" s="54"/>
      <c r="Z82" s="54"/>
      <c r="AA82" s="54"/>
    </row>
    <row r="83" spans="1:27" ht="15.6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4"/>
      <c r="X83" s="54"/>
      <c r="Y83" s="54"/>
      <c r="Z83" s="54"/>
      <c r="AA83" s="54"/>
    </row>
    <row r="84" spans="1:27" ht="15.6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54"/>
      <c r="X84" s="54"/>
      <c r="Y84" s="54"/>
      <c r="Z84" s="54"/>
      <c r="AA84" s="54"/>
    </row>
    <row r="85" spans="1:27" ht="15.6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1:27" ht="15.6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27" ht="15.6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</row>
    <row r="88" spans="1:27" ht="15.6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</row>
    <row r="89" spans="1:27" ht="15.6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</row>
    <row r="90" spans="1:27" ht="15.6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</row>
    <row r="91" spans="1:27" ht="15.6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</row>
    <row r="92" spans="1:27" ht="15.6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</row>
    <row r="93" spans="1:27" ht="15.6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</row>
    <row r="94" spans="1:27" ht="15.6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7" ht="15.6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</row>
    <row r="96" spans="1:27" ht="15.6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</row>
    <row r="97" spans="1:22" ht="15.6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</row>
    <row r="98" spans="1:22" ht="15.6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</row>
    <row r="99" spans="1:22" ht="15.6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</row>
    <row r="100" spans="1:22" ht="15.6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</row>
    <row r="101" spans="1:22" ht="15.6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</row>
    <row r="102" spans="1:22" ht="15.6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</row>
    <row r="103" spans="1:22" ht="15.6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</row>
    <row r="104" spans="1:22" ht="15.6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</row>
    <row r="105" spans="1:22" ht="15.6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</row>
    <row r="106" spans="1:22" ht="15.6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ht="15.6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</row>
    <row r="108" spans="1:22" ht="15.6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</row>
    <row r="109" spans="1:22" ht="15.6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</row>
    <row r="110" spans="1:22" ht="15.6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</row>
    <row r="111" spans="1:22" ht="15.6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</row>
    <row r="112" spans="1:22" ht="15.6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</row>
    <row r="113" spans="1:22" ht="15.6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</row>
    <row r="114" spans="1:22" ht="15.6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</row>
    <row r="115" spans="1:22" ht="15.6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</row>
    <row r="116" spans="1:22" ht="15.6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</row>
    <row r="117" spans="1:22" ht="15.6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</row>
    <row r="118" spans="1:22" ht="15.6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</row>
    <row r="119" spans="1:22" ht="15.6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</row>
    <row r="120" spans="1:22" ht="15.6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</row>
    <row r="121" spans="1:22" ht="15.6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</row>
    <row r="122" spans="1:22" ht="15.6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</row>
    <row r="123" spans="1:22" ht="15.6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</row>
    <row r="124" spans="1:22" ht="15.6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</row>
    <row r="125" spans="1:22" ht="15.6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</row>
    <row r="126" spans="1:22" ht="15.6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</row>
  </sheetData>
  <mergeCells count="17">
    <mergeCell ref="A6:Z6"/>
    <mergeCell ref="A14:Z14"/>
    <mergeCell ref="A15:Z15"/>
    <mergeCell ref="V25:W25"/>
    <mergeCell ref="S35:T35"/>
    <mergeCell ref="H31:O32"/>
    <mergeCell ref="S37:T37"/>
    <mergeCell ref="V37:X37"/>
    <mergeCell ref="S40:T40"/>
    <mergeCell ref="S41:T41"/>
    <mergeCell ref="I23:J23"/>
    <mergeCell ref="W41:X41"/>
    <mergeCell ref="S36:T36"/>
    <mergeCell ref="V36:X36"/>
    <mergeCell ref="V27:W27"/>
    <mergeCell ref="V26:W26"/>
    <mergeCell ref="V28:W28"/>
  </mergeCells>
  <pageMargins left="0.14000000000000001" right="0.19" top="0.18" bottom="0.21" header="0.16" footer="0.12"/>
  <pageSetup paperSize="5" scale="80" orientation="landscape" horizontalDpi="2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activeCell="N20" sqref="N20"/>
    </sheetView>
  </sheetViews>
  <sheetFormatPr defaultColWidth="14.42578125" defaultRowHeight="15" customHeight="1"/>
  <cols>
    <col min="1" max="1" width="6.85546875" customWidth="1"/>
    <col min="2" max="2" width="9.140625" customWidth="1"/>
    <col min="3" max="3" width="4.7109375" customWidth="1"/>
    <col min="4" max="4" width="27.28515625" customWidth="1"/>
    <col min="5" max="5" width="3" customWidth="1"/>
    <col min="6" max="6" width="1.140625" customWidth="1"/>
    <col min="7" max="7" width="3" customWidth="1"/>
    <col min="8" max="8" width="1.140625" customWidth="1"/>
    <col min="9" max="9" width="5" customWidth="1"/>
    <col min="10" max="13" width="6" customWidth="1"/>
    <col min="14" max="14" width="27.28515625" customWidth="1"/>
    <col min="15" max="15" width="9.140625" customWidth="1"/>
    <col min="16" max="16" width="10.42578125" customWidth="1"/>
    <col min="17" max="29" width="9.140625" customWidth="1"/>
  </cols>
  <sheetData>
    <row r="1" spans="1:29">
      <c r="A1" s="35"/>
      <c r="B1" s="1" t="s">
        <v>121</v>
      </c>
      <c r="C1" s="219" t="s">
        <v>122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0"/>
      <c r="P1" s="36"/>
      <c r="Q1" s="1" t="s">
        <v>123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2.75" customHeight="1">
      <c r="A2" s="10"/>
      <c r="B2" s="1" t="s">
        <v>124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" t="s">
        <v>103</v>
      </c>
      <c r="Q2" s="1" t="s">
        <v>125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" t="s">
        <v>126</v>
      </c>
      <c r="Q3" s="1" t="s">
        <v>106</v>
      </c>
      <c r="R3" s="1" t="s">
        <v>127</v>
      </c>
      <c r="S3" s="1" t="s">
        <v>128</v>
      </c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12.75" customHeight="1">
      <c r="A4" s="1" t="s">
        <v>129</v>
      </c>
      <c r="B4" s="1" t="s">
        <v>12</v>
      </c>
      <c r="C4" s="10"/>
      <c r="D4" s="10" t="s">
        <v>94</v>
      </c>
      <c r="E4" s="10" t="s">
        <v>130</v>
      </c>
      <c r="F4" s="7"/>
      <c r="G4" s="217"/>
      <c r="H4" s="196"/>
      <c r="I4" s="196"/>
      <c r="J4" s="196"/>
      <c r="K4" s="196"/>
      <c r="L4" s="196"/>
      <c r="M4" s="196"/>
      <c r="N4" s="196"/>
      <c r="O4" s="10"/>
      <c r="P4" s="1" t="s">
        <v>131</v>
      </c>
      <c r="Q4" s="1" t="s">
        <v>132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2.75" customHeight="1">
      <c r="A5" s="10"/>
      <c r="B5" s="1" t="s">
        <v>15</v>
      </c>
      <c r="C5" s="10"/>
      <c r="D5" s="10" t="s">
        <v>133</v>
      </c>
      <c r="E5" s="10" t="s">
        <v>130</v>
      </c>
      <c r="F5" s="1"/>
      <c r="G5" s="217"/>
      <c r="H5" s="196"/>
      <c r="I5" s="196"/>
      <c r="J5" s="196"/>
      <c r="K5" s="196"/>
      <c r="L5" s="196"/>
      <c r="M5" s="196"/>
      <c r="N5" s="196"/>
      <c r="O5" s="10"/>
      <c r="P5" s="37" t="s">
        <v>134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12.75" customHeight="1">
      <c r="A6" s="10"/>
      <c r="B6" s="1" t="s">
        <v>135</v>
      </c>
      <c r="C6" s="10"/>
      <c r="D6" s="1" t="s">
        <v>136</v>
      </c>
      <c r="E6" s="10" t="s">
        <v>130</v>
      </c>
      <c r="F6" s="1"/>
      <c r="G6" s="218"/>
      <c r="H6" s="196"/>
      <c r="I6" s="196"/>
      <c r="J6" s="196"/>
      <c r="K6" s="196"/>
      <c r="L6" s="196"/>
      <c r="M6" s="196"/>
      <c r="N6" s="196"/>
      <c r="O6" s="10"/>
      <c r="P6" s="37" t="s">
        <v>137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2.75" customHeight="1">
      <c r="A7" s="10"/>
      <c r="B7" s="10"/>
      <c r="C7" s="10"/>
      <c r="D7" s="1" t="s">
        <v>138</v>
      </c>
      <c r="E7" s="1" t="s">
        <v>130</v>
      </c>
      <c r="F7" s="1"/>
      <c r="G7" s="218"/>
      <c r="H7" s="196"/>
      <c r="I7" s="196"/>
      <c r="J7" s="196"/>
      <c r="K7" s="196"/>
      <c r="L7" s="196"/>
      <c r="M7" s="196"/>
      <c r="N7" s="196"/>
      <c r="O7" s="10"/>
      <c r="P7" s="37" t="s">
        <v>139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2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16.5" customHeight="1">
      <c r="A9" s="10"/>
      <c r="B9" s="10"/>
      <c r="C9" s="212" t="s">
        <v>140</v>
      </c>
      <c r="D9" s="212" t="s">
        <v>141</v>
      </c>
      <c r="E9" s="215" t="s">
        <v>103</v>
      </c>
      <c r="F9" s="223"/>
      <c r="G9" s="223"/>
      <c r="H9" s="223"/>
      <c r="I9" s="216"/>
      <c r="J9" s="220" t="s">
        <v>126</v>
      </c>
      <c r="K9" s="221"/>
      <c r="L9" s="221"/>
      <c r="M9" s="222"/>
      <c r="N9" s="212" t="s">
        <v>131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6.5" customHeight="1">
      <c r="A10" s="10"/>
      <c r="B10" s="10"/>
      <c r="C10" s="213"/>
      <c r="D10" s="213"/>
      <c r="E10" s="224"/>
      <c r="F10" s="192"/>
      <c r="G10" s="192"/>
      <c r="H10" s="192"/>
      <c r="I10" s="225"/>
      <c r="J10" s="215" t="s">
        <v>142</v>
      </c>
      <c r="K10" s="216"/>
      <c r="L10" s="215" t="s">
        <v>143</v>
      </c>
      <c r="M10" s="216"/>
      <c r="N10" s="21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6.5" customHeight="1">
      <c r="A11" s="10"/>
      <c r="B11" s="10"/>
      <c r="C11" s="214"/>
      <c r="D11" s="214"/>
      <c r="E11" s="226"/>
      <c r="F11" s="227"/>
      <c r="G11" s="227"/>
      <c r="H11" s="227"/>
      <c r="I11" s="228"/>
      <c r="J11" s="11" t="s">
        <v>106</v>
      </c>
      <c r="K11" s="11" t="s">
        <v>107</v>
      </c>
      <c r="L11" s="11" t="s">
        <v>106</v>
      </c>
      <c r="M11" s="11" t="s">
        <v>107</v>
      </c>
      <c r="N11" s="214"/>
      <c r="O11" s="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5.5" customHeight="1">
      <c r="A12" s="12">
        <v>0</v>
      </c>
      <c r="B12" s="35"/>
      <c r="C12" s="38" t="str">
        <f t="shared" ref="C12:C23" si="0">IF(B12&lt;&gt;"",C11+1,"")</f>
        <v/>
      </c>
      <c r="D12" s="39" t="str">
        <f>IF(B12="","",IF(A12=0,VLOOKUP(B12,REF!$A$1:$C$17,2),IF(A12=1,VLOOKUP(B12,REF!$A$1:$C$17,3)&amp;" ("&amp;VLOOKUP(B12,REF!$A$1:$C$17,2)&amp;")",IF(A12=2,VLOOKUP(B12,REF!$A$1:$C$17,3)&amp;" ("&amp;VLOOKUP(B12,REF!$A$1:$C$17,2)&amp;")/ KP Pengabdian","Pensiun"))))</f>
        <v/>
      </c>
      <c r="E12" s="40" t="str">
        <f t="shared" ref="E12:E23" si="1">IF(B12&lt;&gt;"",1,"")</f>
        <v/>
      </c>
      <c r="F12" s="13" t="s">
        <v>144</v>
      </c>
      <c r="G12" s="13" t="str">
        <f>IF(ISERR(VALUE(MID(G5,13,2))),"",VALUE(MID(G5,13,2)))</f>
        <v/>
      </c>
      <c r="H12" s="13" t="s">
        <v>144</v>
      </c>
      <c r="I12" s="41" t="str">
        <f>IF(ISERR(VALUE(MID(G5,9,4))),"",VALUE(MID(G5,9,4)))</f>
        <v/>
      </c>
      <c r="J12" s="14">
        <v>0</v>
      </c>
      <c r="K12" s="14">
        <v>0</v>
      </c>
      <c r="L12" s="42">
        <f t="shared" ref="L12:M12" si="2">J12</f>
        <v>0</v>
      </c>
      <c r="M12" s="42">
        <f t="shared" si="2"/>
        <v>0</v>
      </c>
      <c r="N12" s="15"/>
      <c r="O12" s="10"/>
      <c r="P12" s="12" t="s">
        <v>145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5.5" customHeight="1">
      <c r="A13" s="10">
        <v>1</v>
      </c>
      <c r="B13" s="35"/>
      <c r="C13" s="16" t="str">
        <f t="shared" si="0"/>
        <v/>
      </c>
      <c r="D13" s="39" t="str">
        <f>IF(B13="","",IF(A13=0,VLOOKUP(B13,REF!$A$1:$C$17,2),IF(A13=1,VLOOKUP(B13,REF!$A$1:$C$17,3)&amp;" ("&amp;VLOOKUP(B13,REF!$A$1:$C$17,2)&amp;")",IF(A13=2,VLOOKUP(B13,REF!$A$1:$C$17,3)&amp;" ("&amp;VLOOKUP(B13,REF!$A$1:$C$17,2)&amp;")/ KP Pengabdian","Pensiun"))))</f>
        <v/>
      </c>
      <c r="E13" s="17" t="str">
        <f t="shared" si="1"/>
        <v/>
      </c>
      <c r="F13" s="43" t="s">
        <v>144</v>
      </c>
      <c r="G13" s="43" t="s">
        <v>146</v>
      </c>
      <c r="H13" s="43" t="s">
        <v>144</v>
      </c>
      <c r="I13" s="15"/>
      <c r="J13" s="18">
        <f t="shared" ref="J13:J24" si="3">IF(OR(G12="",I12="",I13=0),0,IF(G13-G12&lt;0,I13-I12-1,I13-I12))</f>
        <v>0</v>
      </c>
      <c r="K13" s="18">
        <f t="shared" ref="K13:K24" si="4">IF(OR(G12="",G13="",I12=""),0,IF(G13-G12&lt;0,G13-G12+12,G13-G12))</f>
        <v>0</v>
      </c>
      <c r="L13" s="18">
        <f t="shared" ref="L13:L24" si="5">IF(K13+M12&lt;12,IF(AND(LEFT(B12,1)="1",LEFT(B13,1)="2"),L12+J13-6,IF(AND(LEFT(B12,1)="2",LEFT(B13,1)="3"),L12+J13-5,L12+J13)),IF(AND(LEFT(B12,1)="1",LEFT(B13,1)="2"),L12+J13-6+1,IF(AND(LEFT(B12,1)="2",LEFT(B13,1)="3"),L12+J13-5+1,L12+J13+1)))</f>
        <v>0</v>
      </c>
      <c r="M13" s="18">
        <f t="shared" ref="M13:M25" si="6">IF(K13+M12&gt;11,K13+M12-12,K13+M12)</f>
        <v>0</v>
      </c>
      <c r="N13" s="15"/>
      <c r="O13" s="10"/>
      <c r="P13" s="1" t="s">
        <v>147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5.5" customHeight="1">
      <c r="A14" s="10">
        <v>1</v>
      </c>
      <c r="B14" s="35"/>
      <c r="C14" s="16" t="str">
        <f t="shared" si="0"/>
        <v/>
      </c>
      <c r="D14" s="39" t="str">
        <f>IF(B14="","",IF(A14=0,VLOOKUP(B14,REF!$A$1:$C$17,2),IF(A14=1,VLOOKUP(B14,REF!$A$1:$C$17,3)&amp;" ("&amp;VLOOKUP(B14,REF!$A$1:$C$17,2)&amp;")",IF(A14=2,VLOOKUP(B14,REF!$A$1:$C$17,3)&amp;" ("&amp;VLOOKUP(B14,REF!$A$1:$C$17,2)&amp;")/ KP Pengabdian","Pensiun"))))</f>
        <v/>
      </c>
      <c r="E14" s="17" t="str">
        <f t="shared" si="1"/>
        <v/>
      </c>
      <c r="F14" s="43" t="s">
        <v>144</v>
      </c>
      <c r="G14" s="43" t="s">
        <v>146</v>
      </c>
      <c r="H14" s="43" t="s">
        <v>144</v>
      </c>
      <c r="I14" s="15"/>
      <c r="J14" s="18">
        <f t="shared" si="3"/>
        <v>0</v>
      </c>
      <c r="K14" s="18">
        <f t="shared" si="4"/>
        <v>0</v>
      </c>
      <c r="L14" s="18">
        <f t="shared" si="5"/>
        <v>0</v>
      </c>
      <c r="M14" s="18">
        <f t="shared" si="6"/>
        <v>0</v>
      </c>
      <c r="N14" s="15"/>
      <c r="O14" s="10"/>
      <c r="P14" s="1" t="s">
        <v>148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5.5" customHeight="1">
      <c r="A15" s="10">
        <v>1</v>
      </c>
      <c r="B15" s="35"/>
      <c r="C15" s="16" t="str">
        <f t="shared" si="0"/>
        <v/>
      </c>
      <c r="D15" s="39" t="str">
        <f>IF(B15="","",IF(A15=0,VLOOKUP(B15,REF!$A$1:$C$17,2),IF(A15=1,VLOOKUP(B15,REF!$A$1:$C$17,3)&amp;" ("&amp;VLOOKUP(B15,REF!$A$1:$C$17,2)&amp;")",IF(A15=2,VLOOKUP(B15,REF!$A$1:$C$17,3)&amp;" ("&amp;VLOOKUP(B15,REF!$A$1:$C$17,2)&amp;")/ KP Pengabdian","Pensiun"))))</f>
        <v/>
      </c>
      <c r="E15" s="17" t="str">
        <f t="shared" si="1"/>
        <v/>
      </c>
      <c r="F15" s="43" t="s">
        <v>144</v>
      </c>
      <c r="G15" s="43" t="s">
        <v>146</v>
      </c>
      <c r="H15" s="43" t="s">
        <v>144</v>
      </c>
      <c r="I15" s="15"/>
      <c r="J15" s="18">
        <f t="shared" si="3"/>
        <v>0</v>
      </c>
      <c r="K15" s="18">
        <f t="shared" si="4"/>
        <v>0</v>
      </c>
      <c r="L15" s="18">
        <f t="shared" si="5"/>
        <v>0</v>
      </c>
      <c r="M15" s="18">
        <f t="shared" si="6"/>
        <v>0</v>
      </c>
      <c r="N15" s="15"/>
      <c r="O15" s="10"/>
      <c r="P15" s="1" t="s">
        <v>148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5.5" customHeight="1">
      <c r="A16" s="10">
        <v>1</v>
      </c>
      <c r="B16" s="35"/>
      <c r="C16" s="16" t="str">
        <f t="shared" si="0"/>
        <v/>
      </c>
      <c r="D16" s="39" t="str">
        <f>IF(B16="","",IF(A16=0,VLOOKUP(B16,REF!$A$1:$C$17,2),IF(A16=1,VLOOKUP(B16,REF!$A$1:$C$17,3)&amp;" ("&amp;VLOOKUP(B16,REF!$A$1:$C$17,2)&amp;")",IF(A16=2,VLOOKUP(B16,REF!$A$1:$C$17,3)&amp;" ("&amp;VLOOKUP(B16,REF!$A$1:$C$17,2)&amp;")/ KP Pengabdian","Pensiun"))))</f>
        <v/>
      </c>
      <c r="E16" s="17" t="str">
        <f t="shared" si="1"/>
        <v/>
      </c>
      <c r="F16" s="43" t="s">
        <v>144</v>
      </c>
      <c r="G16" s="43" t="s">
        <v>146</v>
      </c>
      <c r="H16" s="43" t="s">
        <v>144</v>
      </c>
      <c r="I16" s="15"/>
      <c r="J16" s="18">
        <f t="shared" si="3"/>
        <v>0</v>
      </c>
      <c r="K16" s="18">
        <f t="shared" si="4"/>
        <v>0</v>
      </c>
      <c r="L16" s="18">
        <f t="shared" si="5"/>
        <v>0</v>
      </c>
      <c r="M16" s="18">
        <f t="shared" si="6"/>
        <v>0</v>
      </c>
      <c r="N16" s="15"/>
      <c r="O16" s="10"/>
      <c r="P16" s="1" t="s">
        <v>148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5.5" customHeight="1">
      <c r="A17" s="10">
        <v>1</v>
      </c>
      <c r="B17" s="35"/>
      <c r="C17" s="16" t="str">
        <f t="shared" si="0"/>
        <v/>
      </c>
      <c r="D17" s="39" t="str">
        <f>IF(B17="","",IF(A17=0,VLOOKUP(B17,REF!$A$1:$C$17,2),IF(A17=1,VLOOKUP(B17,REF!$A$1:$C$17,3)&amp;" ("&amp;VLOOKUP(B17,REF!$A$1:$C$17,2)&amp;")",IF(A17=2,VLOOKUP(B17,REF!$A$1:$C$17,3)&amp;" ("&amp;VLOOKUP(B17,REF!$A$1:$C$17,2)&amp;")/ KP Pengabdian","Pensiun"))))</f>
        <v/>
      </c>
      <c r="E17" s="17" t="str">
        <f t="shared" si="1"/>
        <v/>
      </c>
      <c r="F17" s="43" t="s">
        <v>144</v>
      </c>
      <c r="G17" s="43" t="s">
        <v>146</v>
      </c>
      <c r="H17" s="43" t="s">
        <v>144</v>
      </c>
      <c r="I17" s="15"/>
      <c r="J17" s="18">
        <f t="shared" si="3"/>
        <v>0</v>
      </c>
      <c r="K17" s="18">
        <f t="shared" si="4"/>
        <v>0</v>
      </c>
      <c r="L17" s="18">
        <f t="shared" si="5"/>
        <v>0</v>
      </c>
      <c r="M17" s="18">
        <f t="shared" si="6"/>
        <v>0</v>
      </c>
      <c r="N17" s="15"/>
      <c r="O17" s="10"/>
      <c r="P17" s="1" t="s">
        <v>148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5.5" customHeight="1">
      <c r="A18" s="10">
        <v>1</v>
      </c>
      <c r="B18" s="35"/>
      <c r="C18" s="16" t="str">
        <f t="shared" si="0"/>
        <v/>
      </c>
      <c r="D18" s="39" t="str">
        <f>IF(B18="","",IF(A18=0,VLOOKUP(B18,REF!$A$1:$C$17,2),IF(A18=1,VLOOKUP(B18,REF!$A$1:$C$17,3)&amp;" ("&amp;VLOOKUP(B18,REF!$A$1:$C$17,2)&amp;")",IF(A18=2,VLOOKUP(B18,REF!$A$1:$C$17,3)&amp;" ("&amp;VLOOKUP(B18,REF!$A$1:$C$17,2)&amp;")/ KP Pengabdian","Pensiun"))))</f>
        <v/>
      </c>
      <c r="E18" s="17" t="str">
        <f t="shared" si="1"/>
        <v/>
      </c>
      <c r="F18" s="43" t="s">
        <v>144</v>
      </c>
      <c r="G18" s="43" t="s">
        <v>146</v>
      </c>
      <c r="H18" s="43" t="s">
        <v>144</v>
      </c>
      <c r="I18" s="15"/>
      <c r="J18" s="18">
        <f t="shared" si="3"/>
        <v>0</v>
      </c>
      <c r="K18" s="18">
        <f t="shared" si="4"/>
        <v>0</v>
      </c>
      <c r="L18" s="18">
        <f t="shared" si="5"/>
        <v>0</v>
      </c>
      <c r="M18" s="18">
        <f t="shared" si="6"/>
        <v>0</v>
      </c>
      <c r="N18" s="15"/>
      <c r="O18" s="10"/>
      <c r="P18" s="1" t="s">
        <v>148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5.5" customHeight="1">
      <c r="A19" s="10">
        <v>1</v>
      </c>
      <c r="B19" s="35"/>
      <c r="C19" s="16" t="str">
        <f t="shared" si="0"/>
        <v/>
      </c>
      <c r="D19" s="39" t="str">
        <f>IF(B19="","",IF(A19=0,VLOOKUP(B19,REF!$A$1:$C$17,2),IF(A19=1,VLOOKUP(B19,REF!$A$1:$C$17,3)&amp;" ("&amp;VLOOKUP(B19,REF!$A$1:$C$17,2)&amp;")",IF(A19=2,VLOOKUP(B19,REF!$A$1:$C$17,3)&amp;" ("&amp;VLOOKUP(B19,REF!$A$1:$C$17,2)&amp;")/ KP Pengabdian","Pensiun"))))</f>
        <v/>
      </c>
      <c r="E19" s="17" t="str">
        <f t="shared" si="1"/>
        <v/>
      </c>
      <c r="F19" s="43" t="s">
        <v>144</v>
      </c>
      <c r="G19" s="43" t="s">
        <v>146</v>
      </c>
      <c r="H19" s="43" t="s">
        <v>144</v>
      </c>
      <c r="I19" s="15"/>
      <c r="J19" s="18">
        <f t="shared" si="3"/>
        <v>0</v>
      </c>
      <c r="K19" s="18">
        <f t="shared" si="4"/>
        <v>0</v>
      </c>
      <c r="L19" s="18">
        <f t="shared" si="5"/>
        <v>0</v>
      </c>
      <c r="M19" s="18">
        <f t="shared" si="6"/>
        <v>0</v>
      </c>
      <c r="N19" s="15"/>
      <c r="O19" s="10"/>
      <c r="P19" s="1" t="s">
        <v>148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5.5" customHeight="1">
      <c r="A20" s="10">
        <v>1</v>
      </c>
      <c r="B20" s="35"/>
      <c r="C20" s="16" t="str">
        <f t="shared" si="0"/>
        <v/>
      </c>
      <c r="D20" s="39" t="str">
        <f>IF(B20="","",IF(A20=0,VLOOKUP(B20,REF!$A$1:$C$17,2),IF(A20=1,VLOOKUP(B20,REF!$A$1:$C$17,3)&amp;" ("&amp;VLOOKUP(B20,REF!$A$1:$C$17,2)&amp;")",IF(A20=2,VLOOKUP(B20,REF!$A$1:$C$17,3)&amp;" ("&amp;VLOOKUP(B20,REF!$A$1:$C$17,2)&amp;")/ KP Pengabdian","Pensiun"))))</f>
        <v/>
      </c>
      <c r="E20" s="17" t="str">
        <f t="shared" si="1"/>
        <v/>
      </c>
      <c r="F20" s="43" t="s">
        <v>144</v>
      </c>
      <c r="G20" s="43" t="s">
        <v>146</v>
      </c>
      <c r="H20" s="43" t="s">
        <v>144</v>
      </c>
      <c r="I20" s="15"/>
      <c r="J20" s="18">
        <f t="shared" si="3"/>
        <v>0</v>
      </c>
      <c r="K20" s="18">
        <f t="shared" si="4"/>
        <v>0</v>
      </c>
      <c r="L20" s="18">
        <f t="shared" si="5"/>
        <v>0</v>
      </c>
      <c r="M20" s="18">
        <f t="shared" si="6"/>
        <v>0</v>
      </c>
      <c r="N20" s="15"/>
      <c r="O20" s="10"/>
      <c r="P20" s="1" t="s">
        <v>148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5.5" customHeight="1">
      <c r="A21" s="10">
        <v>1</v>
      </c>
      <c r="B21" s="35"/>
      <c r="C21" s="16" t="str">
        <f t="shared" si="0"/>
        <v/>
      </c>
      <c r="D21" s="39" t="str">
        <f>IF(B21="","",IF(A21=0,VLOOKUP(B21,REF!$A$1:$C$17,2),IF(A21=1,VLOOKUP(B21,REF!$A$1:$C$17,3)&amp;" ("&amp;VLOOKUP(B21,REF!$A$1:$C$17,2)&amp;")",IF(A21=2,VLOOKUP(B21,REF!$A$1:$C$17,3)&amp;" ("&amp;VLOOKUP(B21,REF!$A$1:$C$17,2)&amp;")/ KP Pengabdian","Pensiun"))))</f>
        <v/>
      </c>
      <c r="E21" s="17" t="str">
        <f t="shared" si="1"/>
        <v/>
      </c>
      <c r="F21" s="43" t="s">
        <v>144</v>
      </c>
      <c r="G21" s="43" t="s">
        <v>146</v>
      </c>
      <c r="H21" s="43" t="s">
        <v>144</v>
      </c>
      <c r="I21" s="15"/>
      <c r="J21" s="18">
        <f t="shared" si="3"/>
        <v>0</v>
      </c>
      <c r="K21" s="18">
        <f t="shared" si="4"/>
        <v>0</v>
      </c>
      <c r="L21" s="18">
        <f t="shared" si="5"/>
        <v>0</v>
      </c>
      <c r="M21" s="18">
        <f t="shared" si="6"/>
        <v>0</v>
      </c>
      <c r="N21" s="15"/>
      <c r="O21" s="10"/>
      <c r="P21" s="1" t="s">
        <v>148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5.5" customHeight="1">
      <c r="A22" s="10">
        <v>1</v>
      </c>
      <c r="B22" s="35"/>
      <c r="C22" s="16" t="str">
        <f t="shared" si="0"/>
        <v/>
      </c>
      <c r="D22" s="39" t="str">
        <f>IF(B22="","",IF(A22=0,VLOOKUP(B22,REF!$A$1:$C$17,2),IF(A22=1,VLOOKUP(B22,REF!$A$1:$C$17,3)&amp;" ("&amp;VLOOKUP(B22,REF!$A$1:$C$17,2)&amp;")",IF(A22=2,VLOOKUP(B22,REF!$A$1:$C$17,3)&amp;" ("&amp;VLOOKUP(B22,REF!$A$1:$C$17,2)&amp;")/ KP Pengabdian","Pensiun"))))</f>
        <v/>
      </c>
      <c r="E22" s="17" t="str">
        <f t="shared" si="1"/>
        <v/>
      </c>
      <c r="F22" s="43" t="s">
        <v>144</v>
      </c>
      <c r="G22" s="43" t="s">
        <v>146</v>
      </c>
      <c r="H22" s="43" t="s">
        <v>144</v>
      </c>
      <c r="I22" s="15"/>
      <c r="J22" s="18">
        <f t="shared" si="3"/>
        <v>0</v>
      </c>
      <c r="K22" s="18">
        <f t="shared" si="4"/>
        <v>0</v>
      </c>
      <c r="L22" s="18">
        <f t="shared" si="5"/>
        <v>0</v>
      </c>
      <c r="M22" s="18">
        <f t="shared" si="6"/>
        <v>0</v>
      </c>
      <c r="N22" s="15"/>
      <c r="O22" s="10"/>
      <c r="P22" s="1" t="s">
        <v>148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5.5" customHeight="1">
      <c r="A23" s="10">
        <v>1</v>
      </c>
      <c r="B23" s="35"/>
      <c r="C23" s="16" t="str">
        <f t="shared" si="0"/>
        <v/>
      </c>
      <c r="D23" s="39" t="str">
        <f>IF(B23="","",IF(A23=0,VLOOKUP(B23,REF!$A$1:$C$17,2),IF(A23=1,VLOOKUP(B23,REF!$A$1:$C$17,3)&amp;" ("&amp;VLOOKUP(B23,REF!$A$1:$C$17,2)&amp;")",IF(A23=2,VLOOKUP(B23,REF!$A$1:$C$17,3)&amp;" ("&amp;VLOOKUP(B23,REF!$A$1:$C$17,2)&amp;")/ KP Pengabdian","Pensiun"))))</f>
        <v/>
      </c>
      <c r="E23" s="17" t="str">
        <f t="shared" si="1"/>
        <v/>
      </c>
      <c r="F23" s="43" t="s">
        <v>144</v>
      </c>
      <c r="G23" s="43" t="s">
        <v>146</v>
      </c>
      <c r="H23" s="43" t="s">
        <v>144</v>
      </c>
      <c r="I23" s="15"/>
      <c r="J23" s="18">
        <f t="shared" si="3"/>
        <v>0</v>
      </c>
      <c r="K23" s="18">
        <f t="shared" si="4"/>
        <v>0</v>
      </c>
      <c r="L23" s="18">
        <f t="shared" si="5"/>
        <v>0</v>
      </c>
      <c r="M23" s="18">
        <f t="shared" si="6"/>
        <v>0</v>
      </c>
      <c r="N23" s="15"/>
      <c r="O23" s="10"/>
      <c r="P23" s="1" t="s">
        <v>148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5.5" customHeight="1">
      <c r="A24" s="12">
        <v>2</v>
      </c>
      <c r="B24" s="35"/>
      <c r="C24" s="16">
        <f>MAX(C12:C23)+1</f>
        <v>1</v>
      </c>
      <c r="D24" s="39" t="str">
        <f>IF(B24="","",IF(A24=0,VLOOKUP(B24,REF!$A$1:$C$17,2),IF(A24=1,VLOOKUP(B24,REF!$A$1:$C$17,3)&amp;" ("&amp;VLOOKUP(B24,REF!$A$1:$C$17,2)&amp;")",IF(A24=2,VLOOKUP(B24,REF!$A$1:$C$17,3)&amp;" ("&amp;VLOOKUP(B24,REF!$A$1:$C$17,2)&amp;")/ KP Pengabdian","Pensiun"))))</f>
        <v/>
      </c>
      <c r="E24" s="40" t="str">
        <f>IF(G6="BUP",1,LEFT(G7,2))</f>
        <v/>
      </c>
      <c r="F24" s="19" t="s">
        <v>144</v>
      </c>
      <c r="G24" s="19" t="str">
        <f>IF(ISERR(VALUE(MID(G7,4,2))),"",VALUE(MID(G7,4,2)))</f>
        <v/>
      </c>
      <c r="H24" s="19" t="s">
        <v>144</v>
      </c>
      <c r="I24" s="41" t="str">
        <f>IF(ISERR(VALUE(MID(G7,7,4))),"",VALUE(MID(G7,7,4)))</f>
        <v/>
      </c>
      <c r="J24" s="18">
        <f t="shared" si="3"/>
        <v>0</v>
      </c>
      <c r="K24" s="18">
        <f t="shared" si="4"/>
        <v>0</v>
      </c>
      <c r="L24" s="18">
        <f t="shared" si="5"/>
        <v>0</v>
      </c>
      <c r="M24" s="18">
        <f t="shared" si="6"/>
        <v>0</v>
      </c>
      <c r="N24" s="15"/>
      <c r="O24" s="10"/>
      <c r="P24" s="12" t="s">
        <v>149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6.25" customHeight="1">
      <c r="A25" s="12">
        <v>3</v>
      </c>
      <c r="B25" s="35"/>
      <c r="C25" s="16">
        <f>C24+1</f>
        <v>2</v>
      </c>
      <c r="D25" s="39" t="str">
        <f>IF(B24="","",IF(A25=0,VLOOKUP(B25,REF!$A$1:$C$17,2),IF(A25=1,VLOOKUP(B25,REF!$A$1:$C$17,3)&amp;" ("&amp;VLOOKUP(B25,REF!$A$1:$C$17,2)&amp;")",IF(A25=2,VLOOKUP(B25,REF!$A$1:$C$17,3)&amp;" ("&amp;VLOOKUP(B25,REF!$A$1:$C$17,2)&amp;")/ KP Pengabdian","Pensiun"))))</f>
        <v/>
      </c>
      <c r="E25" s="40" t="str">
        <f>E24</f>
        <v/>
      </c>
      <c r="F25" s="19" t="s">
        <v>144</v>
      </c>
      <c r="G25" s="19" t="str">
        <f>IF(G6="BUP",IF(G24=12,1,G24+1),G24)</f>
        <v/>
      </c>
      <c r="H25" s="19" t="s">
        <v>144</v>
      </c>
      <c r="I25" s="41" t="str">
        <f>IF(G6="BUP",IF(G24=12,I24+1,I24),I24)</f>
        <v/>
      </c>
      <c r="J25" s="18">
        <f>IF(OR(G25="",I25=""),0,IF(G25-G24&lt;0,I25-I24-1,I25-I24))</f>
        <v>0</v>
      </c>
      <c r="K25" s="18">
        <f>IF(OR(G25="",I25=""),0,IF(G25-G24&lt;0,G25-G24+12,G25-G24))</f>
        <v>0</v>
      </c>
      <c r="L25" s="18">
        <f>IF(B24="",0,VLOOKUP(B12&amp;LEFT(B24,1),REF!$A$22:$B$46,2)+L24)</f>
        <v>0</v>
      </c>
      <c r="M25" s="18">
        <f t="shared" si="6"/>
        <v>0</v>
      </c>
      <c r="N25" s="15"/>
      <c r="O25" s="10"/>
      <c r="P25" s="12" t="s">
        <v>150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2.75" customHeight="1">
      <c r="A27" s="10">
        <v>0</v>
      </c>
      <c r="B27" s="1" t="s">
        <v>151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20" t="s">
        <v>152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12.75" customHeight="1">
      <c r="A28" s="10">
        <v>1</v>
      </c>
      <c r="B28" s="1" t="s">
        <v>153</v>
      </c>
      <c r="C28" s="10"/>
      <c r="D28" s="10"/>
      <c r="E28" s="10"/>
      <c r="F28" s="10"/>
      <c r="G28" s="199" t="s">
        <v>154</v>
      </c>
      <c r="H28" s="192"/>
      <c r="I28" s="192"/>
      <c r="J28" s="192"/>
      <c r="K28" s="192"/>
      <c r="L28" s="192"/>
      <c r="M28" s="192"/>
      <c r="N28" s="192"/>
      <c r="O28" s="10"/>
      <c r="P28" s="20" t="s">
        <v>155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12.75" customHeight="1">
      <c r="A29" s="10">
        <v>2</v>
      </c>
      <c r="B29" s="1" t="s">
        <v>156</v>
      </c>
      <c r="C29" s="10"/>
      <c r="D29" s="10"/>
      <c r="E29" s="10"/>
      <c r="F29" s="10"/>
      <c r="G29" s="199" t="s">
        <v>157</v>
      </c>
      <c r="H29" s="192"/>
      <c r="I29" s="192"/>
      <c r="J29" s="192"/>
      <c r="K29" s="192"/>
      <c r="L29" s="192"/>
      <c r="M29" s="192"/>
      <c r="N29" s="19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12.75" customHeight="1">
      <c r="A30" s="10">
        <v>3</v>
      </c>
      <c r="B30" s="1" t="s">
        <v>158</v>
      </c>
      <c r="C30" s="10"/>
      <c r="D30" s="10"/>
      <c r="E30" s="10"/>
      <c r="F30" s="10"/>
      <c r="G30" s="45"/>
      <c r="H30" s="45"/>
      <c r="I30" s="45"/>
      <c r="J30" s="45"/>
      <c r="K30" s="45"/>
      <c r="L30" s="45"/>
      <c r="M30" s="45"/>
      <c r="N30" s="45"/>
      <c r="O30" s="10"/>
      <c r="P30" s="1" t="s">
        <v>159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2.75" customHeight="1">
      <c r="A31" s="10"/>
      <c r="B31" s="10"/>
      <c r="C31" s="10"/>
      <c r="D31" s="10"/>
      <c r="E31" s="10"/>
      <c r="F31" s="10"/>
      <c r="G31" s="45"/>
      <c r="H31" s="45"/>
      <c r="I31" s="45"/>
      <c r="J31" s="45"/>
      <c r="K31" s="45"/>
      <c r="L31" s="45"/>
      <c r="M31" s="45"/>
      <c r="N31" s="45"/>
      <c r="O31" s="10"/>
      <c r="P31" s="10" t="s">
        <v>160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12.75" customHeight="1">
      <c r="A32" s="10"/>
      <c r="B32" s="10"/>
      <c r="C32" s="10"/>
      <c r="D32" s="10"/>
      <c r="E32" s="10"/>
      <c r="F32" s="10"/>
      <c r="G32" s="45"/>
      <c r="H32" s="45"/>
      <c r="I32" s="45"/>
      <c r="J32" s="45"/>
      <c r="K32" s="45"/>
      <c r="L32" s="45"/>
      <c r="M32" s="45"/>
      <c r="N32" s="45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12.75" customHeight="1">
      <c r="A33" s="10"/>
      <c r="B33" s="10"/>
      <c r="C33" s="10"/>
      <c r="D33" s="10"/>
      <c r="E33" s="10"/>
      <c r="F33" s="10"/>
      <c r="G33" s="45"/>
      <c r="H33" s="45"/>
      <c r="I33" s="45"/>
      <c r="J33" s="45"/>
      <c r="K33" s="45"/>
      <c r="L33" s="45"/>
      <c r="M33" s="45"/>
      <c r="N33" s="45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2.75" customHeight="1">
      <c r="A34" s="10"/>
      <c r="B34" s="10"/>
      <c r="C34" s="10"/>
      <c r="D34" s="10"/>
      <c r="E34" s="10"/>
      <c r="F34" s="10"/>
      <c r="G34" s="45"/>
      <c r="H34" s="45"/>
      <c r="I34" s="45"/>
      <c r="J34" s="45"/>
      <c r="K34" s="45"/>
      <c r="L34" s="45"/>
      <c r="M34" s="45"/>
      <c r="N34" s="45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2.75" customHeight="1">
      <c r="A35" s="10"/>
      <c r="B35" s="10"/>
      <c r="C35" s="10"/>
      <c r="D35" s="10"/>
      <c r="E35" s="10"/>
      <c r="F35" s="10"/>
      <c r="G35" s="199" t="s">
        <v>161</v>
      </c>
      <c r="H35" s="192"/>
      <c r="I35" s="192"/>
      <c r="J35" s="192"/>
      <c r="K35" s="192"/>
      <c r="L35" s="192"/>
      <c r="M35" s="192"/>
      <c r="N35" s="192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2.75" customHeight="1">
      <c r="A36" s="10"/>
      <c r="B36" s="10"/>
      <c r="C36" s="10"/>
      <c r="D36" s="10"/>
      <c r="E36" s="10"/>
      <c r="F36" s="10"/>
      <c r="G36" s="199" t="s">
        <v>162</v>
      </c>
      <c r="H36" s="192"/>
      <c r="I36" s="192"/>
      <c r="J36" s="192"/>
      <c r="K36" s="192"/>
      <c r="L36" s="192"/>
      <c r="M36" s="192"/>
      <c r="N36" s="192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 spans="1:29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 spans="1:29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 spans="1:29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 spans="1:29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 spans="1:29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  <row r="748" spans="1:29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</row>
    <row r="749" spans="1:2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</row>
    <row r="750" spans="1:29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</row>
    <row r="751" spans="1:29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</row>
    <row r="752" spans="1:29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</row>
    <row r="753" spans="1:29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</row>
    <row r="754" spans="1:29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</row>
    <row r="755" spans="1:29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</row>
    <row r="756" spans="1:29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</row>
    <row r="757" spans="1:29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</row>
    <row r="758" spans="1:29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</row>
    <row r="759" spans="1:2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</row>
    <row r="760" spans="1:29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</row>
    <row r="761" spans="1:29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</row>
    <row r="762" spans="1:29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</row>
    <row r="763" spans="1:29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</row>
    <row r="764" spans="1:29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</row>
    <row r="765" spans="1:29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</row>
    <row r="766" spans="1:29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</row>
    <row r="767" spans="1:29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</row>
    <row r="768" spans="1:29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</row>
    <row r="769" spans="1:2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</row>
    <row r="770" spans="1:29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</row>
    <row r="771" spans="1:29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</row>
    <row r="772" spans="1:29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</row>
    <row r="773" spans="1:29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</row>
    <row r="774" spans="1:29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</row>
    <row r="775" spans="1:29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</row>
    <row r="776" spans="1:29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</row>
    <row r="777" spans="1:29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</row>
    <row r="778" spans="1:29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</row>
    <row r="779" spans="1:2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</row>
    <row r="780" spans="1:29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</row>
    <row r="781" spans="1:29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</row>
    <row r="782" spans="1:29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</row>
    <row r="783" spans="1:29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</row>
    <row r="784" spans="1:29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</row>
    <row r="785" spans="1:29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</row>
    <row r="786" spans="1:29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</row>
    <row r="787" spans="1:29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</row>
    <row r="788" spans="1:29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</row>
    <row r="789" spans="1:2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</row>
    <row r="790" spans="1:29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</row>
    <row r="791" spans="1:29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</row>
    <row r="792" spans="1:29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</row>
    <row r="793" spans="1:29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</row>
    <row r="794" spans="1:29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</row>
    <row r="795" spans="1:29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</row>
    <row r="796" spans="1:29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</row>
    <row r="797" spans="1:29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</row>
    <row r="798" spans="1:29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</row>
    <row r="799" spans="1:2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</row>
    <row r="800" spans="1:29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</row>
    <row r="801" spans="1:29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</row>
    <row r="802" spans="1:29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</row>
    <row r="803" spans="1:29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</row>
    <row r="804" spans="1:29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</row>
    <row r="805" spans="1:29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</row>
    <row r="806" spans="1:29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</row>
    <row r="807" spans="1:29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</row>
    <row r="808" spans="1:29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</row>
    <row r="809" spans="1:2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</row>
    <row r="810" spans="1:29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</row>
    <row r="811" spans="1:29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</row>
    <row r="812" spans="1:29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</row>
    <row r="813" spans="1:29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</row>
    <row r="814" spans="1:29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</row>
    <row r="815" spans="1:29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</row>
    <row r="816" spans="1:29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</row>
    <row r="817" spans="1:29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</row>
    <row r="818" spans="1:29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</row>
    <row r="819" spans="1:2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</row>
    <row r="820" spans="1:29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</row>
    <row r="821" spans="1:29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</row>
    <row r="822" spans="1:29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</row>
    <row r="823" spans="1:29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</row>
    <row r="824" spans="1:29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</row>
    <row r="825" spans="1:29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</row>
    <row r="826" spans="1:29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</row>
    <row r="827" spans="1:29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</row>
    <row r="828" spans="1:29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</row>
    <row r="829" spans="1: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</row>
    <row r="830" spans="1:29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</row>
    <row r="831" spans="1:29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</row>
    <row r="833" spans="1:29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</row>
    <row r="834" spans="1:29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</row>
    <row r="835" spans="1:29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</row>
    <row r="836" spans="1:29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</row>
    <row r="837" spans="1:29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</row>
    <row r="838" spans="1:29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</row>
    <row r="839" spans="1:2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</row>
    <row r="840" spans="1:29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</row>
    <row r="841" spans="1:29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</row>
    <row r="842" spans="1:29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</row>
    <row r="843" spans="1:29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</row>
    <row r="844" spans="1:29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</row>
    <row r="845" spans="1:29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</row>
    <row r="846" spans="1:29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</row>
    <row r="847" spans="1:29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</row>
    <row r="848" spans="1:29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</row>
    <row r="849" spans="1:2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</row>
    <row r="850" spans="1:29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</row>
    <row r="851" spans="1:29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</row>
    <row r="852" spans="1:29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</row>
    <row r="853" spans="1:29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</row>
    <row r="854" spans="1:29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</row>
    <row r="855" spans="1:29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</row>
    <row r="856" spans="1:29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</row>
    <row r="857" spans="1:29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</row>
    <row r="858" spans="1:29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</row>
    <row r="859" spans="1:2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</row>
    <row r="860" spans="1:29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</row>
    <row r="861" spans="1:29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</row>
    <row r="862" spans="1:29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</row>
    <row r="863" spans="1:29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</row>
    <row r="864" spans="1:29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</row>
    <row r="865" spans="1:29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</row>
    <row r="866" spans="1:29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</row>
    <row r="867" spans="1:29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</row>
    <row r="868" spans="1:29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</row>
    <row r="869" spans="1:2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</row>
    <row r="870" spans="1:29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</row>
    <row r="871" spans="1:29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</row>
    <row r="872" spans="1:29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</row>
    <row r="873" spans="1:29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</row>
    <row r="874" spans="1:29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</row>
    <row r="875" spans="1:29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</row>
    <row r="876" spans="1:29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</row>
    <row r="877" spans="1:29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</row>
    <row r="878" spans="1:29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</row>
    <row r="879" spans="1:2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</row>
    <row r="880" spans="1:29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</row>
    <row r="881" spans="1:29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</row>
    <row r="882" spans="1:29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</row>
    <row r="883" spans="1:29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</row>
    <row r="884" spans="1:29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</row>
    <row r="885" spans="1:29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</row>
    <row r="886" spans="1:29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</row>
    <row r="887" spans="1:29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</row>
    <row r="888" spans="1:29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</row>
    <row r="889" spans="1:2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</row>
    <row r="890" spans="1:29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</row>
    <row r="891" spans="1:29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</row>
    <row r="892" spans="1:29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</row>
    <row r="893" spans="1:29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</row>
    <row r="894" spans="1:29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</row>
    <row r="895" spans="1:29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</row>
    <row r="896" spans="1:29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</row>
    <row r="897" spans="1:29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</row>
    <row r="898" spans="1:29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</row>
    <row r="899" spans="1:2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</row>
    <row r="900" spans="1:29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</row>
    <row r="901" spans="1:29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</row>
    <row r="902" spans="1:29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</row>
    <row r="903" spans="1:29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</row>
    <row r="904" spans="1:29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</row>
    <row r="905" spans="1:29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</row>
    <row r="906" spans="1:29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</row>
    <row r="907" spans="1:29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</row>
    <row r="908" spans="1:29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</row>
    <row r="909" spans="1:2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</row>
    <row r="910" spans="1:29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</row>
    <row r="911" spans="1:29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</row>
    <row r="912" spans="1:29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</row>
    <row r="913" spans="1:29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</row>
    <row r="914" spans="1:29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</row>
    <row r="915" spans="1:29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</row>
    <row r="916" spans="1:29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</row>
    <row r="917" spans="1:29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</row>
    <row r="918" spans="1:29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</row>
    <row r="919" spans="1:2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</row>
    <row r="920" spans="1:29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</row>
    <row r="921" spans="1:29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</row>
    <row r="922" spans="1:29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</row>
    <row r="923" spans="1:29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</row>
    <row r="924" spans="1:29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</row>
    <row r="925" spans="1:29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</row>
    <row r="926" spans="1:29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</row>
    <row r="927" spans="1:29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</row>
    <row r="928" spans="1:29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</row>
    <row r="929" spans="1: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</row>
    <row r="930" spans="1:29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</row>
    <row r="931" spans="1:29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</row>
    <row r="932" spans="1:29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</row>
    <row r="933" spans="1:29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</row>
    <row r="934" spans="1:29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</row>
    <row r="935" spans="1:29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</row>
    <row r="936" spans="1:29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</row>
    <row r="937" spans="1:29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</row>
    <row r="938" spans="1:29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</row>
    <row r="939" spans="1:2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</row>
    <row r="940" spans="1:29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</row>
    <row r="941" spans="1:29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</row>
    <row r="942" spans="1:29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</row>
    <row r="943" spans="1:29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</row>
    <row r="944" spans="1:29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</row>
    <row r="945" spans="1:29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</row>
    <row r="946" spans="1:29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</row>
    <row r="947" spans="1:29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</row>
    <row r="948" spans="1:29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</row>
    <row r="949" spans="1:2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</row>
    <row r="950" spans="1:29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</row>
    <row r="951" spans="1:29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</row>
    <row r="952" spans="1:29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</row>
    <row r="953" spans="1:29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</row>
    <row r="954" spans="1:29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</row>
    <row r="955" spans="1:29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</row>
    <row r="956" spans="1:29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</row>
    <row r="957" spans="1:29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</row>
    <row r="958" spans="1:29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</row>
    <row r="959" spans="1:2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</row>
    <row r="960" spans="1:29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</row>
    <row r="961" spans="1:29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</row>
    <row r="962" spans="1:29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</row>
    <row r="963" spans="1:29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</row>
    <row r="964" spans="1:29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</row>
    <row r="965" spans="1:29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</row>
    <row r="966" spans="1:29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</row>
    <row r="967" spans="1:29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</row>
    <row r="968" spans="1:29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</row>
    <row r="969" spans="1:2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</row>
    <row r="970" spans="1:29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</row>
    <row r="971" spans="1:29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</row>
    <row r="972" spans="1:29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</row>
    <row r="973" spans="1:29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</row>
    <row r="974" spans="1:29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</row>
    <row r="975" spans="1:29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</row>
    <row r="976" spans="1:29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</row>
    <row r="977" spans="1:29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</row>
    <row r="978" spans="1:29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</row>
    <row r="979" spans="1:2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</row>
    <row r="980" spans="1:29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</row>
    <row r="981" spans="1:29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 spans="1:29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 spans="1:29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  <row r="984" spans="1:29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</row>
    <row r="985" spans="1:29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</row>
    <row r="986" spans="1:29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</row>
    <row r="987" spans="1:29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</row>
    <row r="988" spans="1:29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</row>
    <row r="989" spans="1:2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</row>
    <row r="990" spans="1:29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</row>
    <row r="991" spans="1:29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</row>
    <row r="992" spans="1:29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</row>
    <row r="993" spans="1:29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</row>
    <row r="994" spans="1:29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</row>
    <row r="995" spans="1:29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</row>
    <row r="996" spans="1:29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</row>
    <row r="997" spans="1:29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</row>
    <row r="998" spans="1:29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</row>
    <row r="999" spans="1:2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</row>
    <row r="1000" spans="1:29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</row>
  </sheetData>
  <mergeCells count="16">
    <mergeCell ref="G5:N5"/>
    <mergeCell ref="G6:N6"/>
    <mergeCell ref="G4:N4"/>
    <mergeCell ref="C1:N1"/>
    <mergeCell ref="J9:M9"/>
    <mergeCell ref="E9:I11"/>
    <mergeCell ref="G7:N7"/>
    <mergeCell ref="G35:N35"/>
    <mergeCell ref="G36:N36"/>
    <mergeCell ref="C9:C11"/>
    <mergeCell ref="D9:D11"/>
    <mergeCell ref="L10:M10"/>
    <mergeCell ref="N9:N11"/>
    <mergeCell ref="J10:K10"/>
    <mergeCell ref="G28:N28"/>
    <mergeCell ref="G29:N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B5" sqref="B5"/>
    </sheetView>
  </sheetViews>
  <sheetFormatPr defaultColWidth="8.85546875" defaultRowHeight="12.75"/>
  <cols>
    <col min="2" max="2" width="10.28515625" bestFit="1" customWidth="1"/>
    <col min="3" max="3" width="19.7109375" customWidth="1"/>
  </cols>
  <sheetData>
    <row r="2" spans="2:5">
      <c r="B2" s="27" t="str">
        <f>'PHitung Masa Kerja'!C12</f>
        <v>3a</v>
      </c>
      <c r="C2" t="str">
        <f>VLOOKUP(B2,REF!A1:C17,3,FALSE)</f>
        <v>Penata Muda</v>
      </c>
      <c r="D2" t="str">
        <f>VLOOKUP(B2,REF!A1:B17,2,FALSE)</f>
        <v>III/a</v>
      </c>
      <c r="E2" t="str">
        <f>1&amp;"-"&amp;""&amp;'PHitung Masa Kerja'!E12&amp;"-"&amp;""&amp;'PHitung Masa Kerja'!D12</f>
        <v>1-10-2020</v>
      </c>
    </row>
    <row r="4" spans="2:5">
      <c r="B4" s="72">
        <f>'PHitung Masa Kerja'!K23</f>
        <v>4236400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opLeftCell="A12" workbookViewId="0">
      <selection activeCell="R49" sqref="R49"/>
    </sheetView>
  </sheetViews>
  <sheetFormatPr defaultColWidth="14.42578125" defaultRowHeight="12.75"/>
  <cols>
    <col min="1" max="1" width="5.42578125" style="90" customWidth="1"/>
    <col min="2" max="5" width="10.42578125" style="90" customWidth="1"/>
    <col min="6" max="6" width="5.42578125" style="90" customWidth="1"/>
    <col min="7" max="10" width="10.42578125" style="90" customWidth="1"/>
    <col min="11" max="11" width="5.42578125" style="90" customWidth="1"/>
    <col min="12" max="15" width="10.42578125" style="90" customWidth="1"/>
    <col min="16" max="16" width="5.42578125" style="90" customWidth="1"/>
    <col min="17" max="21" width="10.42578125" style="90" customWidth="1"/>
    <col min="22" max="31" width="9.140625" style="90" customWidth="1"/>
    <col min="32" max="16384" width="14.42578125" style="90"/>
  </cols>
  <sheetData>
    <row r="1" spans="1:31" ht="15.75" customHeight="1">
      <c r="A1" s="92"/>
      <c r="B1" s="92"/>
      <c r="C1" s="92"/>
      <c r="D1" s="92"/>
      <c r="E1" s="93"/>
      <c r="F1" s="93"/>
      <c r="G1" s="93"/>
      <c r="H1" s="92"/>
      <c r="I1" s="92"/>
      <c r="J1" s="92"/>
      <c r="K1" s="92"/>
      <c r="L1" s="92"/>
      <c r="M1" s="92"/>
      <c r="N1" s="92"/>
      <c r="O1" s="92"/>
      <c r="P1" s="94" t="s">
        <v>79</v>
      </c>
      <c r="Q1" s="92" t="s">
        <v>80</v>
      </c>
      <c r="R1" s="92"/>
      <c r="S1" s="92"/>
      <c r="T1" s="92"/>
      <c r="U1" s="92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ht="15.75" customHeight="1">
      <c r="A2" s="92"/>
      <c r="B2" s="92"/>
      <c r="C2" s="92"/>
      <c r="D2" s="92"/>
      <c r="E2" s="93"/>
      <c r="F2" s="93"/>
      <c r="G2" s="93"/>
      <c r="H2" s="92"/>
      <c r="I2" s="92"/>
      <c r="J2" s="92"/>
      <c r="K2" s="92"/>
      <c r="L2" s="92"/>
      <c r="M2" s="92"/>
      <c r="N2" s="92"/>
      <c r="O2" s="92"/>
      <c r="P2" s="92"/>
      <c r="Q2" s="92" t="s">
        <v>263</v>
      </c>
      <c r="R2" s="92"/>
      <c r="S2" s="92"/>
      <c r="T2" s="92"/>
      <c r="U2" s="92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31" ht="15.7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1" ht="15.75" customHeight="1">
      <c r="A4" s="229" t="s">
        <v>264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6.5" customHeight="1" thickBo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1" ht="15">
      <c r="A6" s="230" t="s">
        <v>81</v>
      </c>
      <c r="B6" s="232" t="s">
        <v>82</v>
      </c>
      <c r="C6" s="233"/>
      <c r="D6" s="233"/>
      <c r="E6" s="234"/>
      <c r="F6" s="230" t="s">
        <v>81</v>
      </c>
      <c r="G6" s="235" t="s">
        <v>83</v>
      </c>
      <c r="H6" s="233"/>
      <c r="I6" s="233"/>
      <c r="J6" s="236"/>
      <c r="K6" s="230" t="s">
        <v>81</v>
      </c>
      <c r="L6" s="232" t="s">
        <v>84</v>
      </c>
      <c r="M6" s="233"/>
      <c r="N6" s="233"/>
      <c r="O6" s="234"/>
      <c r="P6" s="230" t="s">
        <v>81</v>
      </c>
      <c r="Q6" s="232" t="s">
        <v>85</v>
      </c>
      <c r="R6" s="233"/>
      <c r="S6" s="233"/>
      <c r="T6" s="233"/>
      <c r="U6" s="236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1" ht="15.75" customHeight="1" thickBot="1">
      <c r="A7" s="231"/>
      <c r="B7" s="95" t="s">
        <v>86</v>
      </c>
      <c r="C7" s="96" t="s">
        <v>87</v>
      </c>
      <c r="D7" s="96" t="s">
        <v>88</v>
      </c>
      <c r="E7" s="97" t="s">
        <v>89</v>
      </c>
      <c r="F7" s="231"/>
      <c r="G7" s="98" t="s">
        <v>86</v>
      </c>
      <c r="H7" s="96" t="s">
        <v>87</v>
      </c>
      <c r="I7" s="96" t="s">
        <v>88</v>
      </c>
      <c r="J7" s="99" t="s">
        <v>89</v>
      </c>
      <c r="K7" s="231"/>
      <c r="L7" s="95" t="s">
        <v>86</v>
      </c>
      <c r="M7" s="96" t="s">
        <v>87</v>
      </c>
      <c r="N7" s="96" t="s">
        <v>88</v>
      </c>
      <c r="O7" s="97" t="s">
        <v>89</v>
      </c>
      <c r="P7" s="231"/>
      <c r="Q7" s="95" t="s">
        <v>86</v>
      </c>
      <c r="R7" s="96" t="s">
        <v>87</v>
      </c>
      <c r="S7" s="96" t="s">
        <v>88</v>
      </c>
      <c r="T7" s="96" t="s">
        <v>89</v>
      </c>
      <c r="U7" s="99" t="s">
        <v>90</v>
      </c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ht="15.75" customHeight="1" thickTop="1">
      <c r="A8" s="100">
        <v>0</v>
      </c>
      <c r="B8" s="101">
        <v>1560800</v>
      </c>
      <c r="C8" s="102"/>
      <c r="D8" s="102"/>
      <c r="E8" s="103"/>
      <c r="F8" s="104"/>
      <c r="G8" s="105"/>
      <c r="H8" s="106"/>
      <c r="I8" s="106"/>
      <c r="J8" s="107"/>
      <c r="K8" s="104"/>
      <c r="L8" s="108"/>
      <c r="M8" s="106"/>
      <c r="N8" s="106"/>
      <c r="O8" s="109"/>
      <c r="P8" s="104"/>
      <c r="Q8" s="108"/>
      <c r="R8" s="106"/>
      <c r="S8" s="106"/>
      <c r="T8" s="106"/>
      <c r="U8" s="107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1" ht="15">
      <c r="A9" s="110">
        <v>1</v>
      </c>
      <c r="B9" s="111"/>
      <c r="C9" s="112"/>
      <c r="D9" s="112"/>
      <c r="E9" s="113"/>
      <c r="F9" s="104"/>
      <c r="G9" s="105"/>
      <c r="H9" s="106"/>
      <c r="I9" s="106"/>
      <c r="J9" s="107"/>
      <c r="K9" s="104"/>
      <c r="L9" s="108"/>
      <c r="M9" s="106"/>
      <c r="N9" s="106"/>
      <c r="O9" s="109"/>
      <c r="P9" s="104"/>
      <c r="Q9" s="108"/>
      <c r="R9" s="106"/>
      <c r="S9" s="106"/>
      <c r="T9" s="106"/>
      <c r="U9" s="107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15">
      <c r="A10" s="110">
        <v>2</v>
      </c>
      <c r="B10" s="111">
        <v>1610000</v>
      </c>
      <c r="C10" s="112"/>
      <c r="D10" s="112"/>
      <c r="E10" s="113"/>
      <c r="F10" s="104"/>
      <c r="G10" s="105"/>
      <c r="H10" s="106"/>
      <c r="I10" s="106"/>
      <c r="J10" s="107"/>
      <c r="K10" s="104"/>
      <c r="L10" s="108"/>
      <c r="M10" s="106"/>
      <c r="N10" s="106"/>
      <c r="O10" s="109"/>
      <c r="P10" s="104"/>
      <c r="Q10" s="108"/>
      <c r="R10" s="106"/>
      <c r="S10" s="106"/>
      <c r="T10" s="106"/>
      <c r="U10" s="107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1:31" ht="15">
      <c r="A11" s="110">
        <v>3</v>
      </c>
      <c r="B11" s="111"/>
      <c r="C11" s="112">
        <v>1704500</v>
      </c>
      <c r="D11" s="112">
        <v>1776600</v>
      </c>
      <c r="E11" s="113">
        <v>1851800</v>
      </c>
      <c r="F11" s="104"/>
      <c r="G11" s="105"/>
      <c r="H11" s="106"/>
      <c r="I11" s="106"/>
      <c r="J11" s="107"/>
      <c r="K11" s="104"/>
      <c r="L11" s="108"/>
      <c r="M11" s="106"/>
      <c r="N11" s="106"/>
      <c r="O11" s="109"/>
      <c r="P11" s="104"/>
      <c r="Q11" s="108"/>
      <c r="R11" s="106"/>
      <c r="S11" s="106"/>
      <c r="T11" s="106"/>
      <c r="U11" s="107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ht="15">
      <c r="A12" s="110">
        <v>4</v>
      </c>
      <c r="B12" s="111">
        <v>1660700</v>
      </c>
      <c r="C12" s="112"/>
      <c r="D12" s="112"/>
      <c r="E12" s="113"/>
      <c r="F12" s="104"/>
      <c r="G12" s="105"/>
      <c r="H12" s="106"/>
      <c r="I12" s="106"/>
      <c r="J12" s="107"/>
      <c r="K12" s="104"/>
      <c r="L12" s="108"/>
      <c r="M12" s="106"/>
      <c r="N12" s="106"/>
      <c r="O12" s="109"/>
      <c r="P12" s="104"/>
      <c r="Q12" s="108"/>
      <c r="R12" s="106"/>
      <c r="S12" s="106"/>
      <c r="T12" s="106"/>
      <c r="U12" s="107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ht="15">
      <c r="A13" s="110">
        <v>5</v>
      </c>
      <c r="B13" s="111"/>
      <c r="C13" s="112">
        <v>1758200</v>
      </c>
      <c r="D13" s="112">
        <v>1832600</v>
      </c>
      <c r="E13" s="113">
        <v>1910100</v>
      </c>
      <c r="F13" s="104"/>
      <c r="G13" s="105"/>
      <c r="H13" s="106"/>
      <c r="I13" s="106"/>
      <c r="J13" s="107"/>
      <c r="K13" s="104"/>
      <c r="L13" s="108"/>
      <c r="M13" s="106"/>
      <c r="N13" s="106"/>
      <c r="O13" s="109"/>
      <c r="P13" s="104"/>
      <c r="Q13" s="108"/>
      <c r="R13" s="106"/>
      <c r="S13" s="106"/>
      <c r="T13" s="106"/>
      <c r="U13" s="107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 ht="15">
      <c r="A14" s="110">
        <v>6</v>
      </c>
      <c r="B14" s="111">
        <v>1713000</v>
      </c>
      <c r="C14" s="112"/>
      <c r="D14" s="112"/>
      <c r="E14" s="113"/>
      <c r="F14" s="114">
        <v>0</v>
      </c>
      <c r="G14" s="115">
        <v>2022200</v>
      </c>
      <c r="H14" s="112"/>
      <c r="I14" s="112"/>
      <c r="J14" s="116"/>
      <c r="K14" s="104"/>
      <c r="L14" s="108"/>
      <c r="M14" s="106"/>
      <c r="N14" s="106"/>
      <c r="O14" s="109"/>
      <c r="P14" s="104"/>
      <c r="Q14" s="108"/>
      <c r="R14" s="106"/>
      <c r="S14" s="106"/>
      <c r="T14" s="106"/>
      <c r="U14" s="107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 ht="15">
      <c r="A15" s="110">
        <v>7</v>
      </c>
      <c r="B15" s="111"/>
      <c r="C15" s="112">
        <v>1813600</v>
      </c>
      <c r="D15" s="112">
        <v>1890300</v>
      </c>
      <c r="E15" s="113">
        <v>1970200</v>
      </c>
      <c r="F15" s="114">
        <v>1</v>
      </c>
      <c r="G15" s="115">
        <v>2054100</v>
      </c>
      <c r="H15" s="112"/>
      <c r="I15" s="112"/>
      <c r="J15" s="116"/>
      <c r="K15" s="104"/>
      <c r="L15" s="108"/>
      <c r="M15" s="106"/>
      <c r="N15" s="106"/>
      <c r="O15" s="109"/>
      <c r="P15" s="104"/>
      <c r="Q15" s="108"/>
      <c r="R15" s="106"/>
      <c r="S15" s="106"/>
      <c r="T15" s="106"/>
      <c r="U15" s="107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 ht="15">
      <c r="A16" s="110">
        <v>8</v>
      </c>
      <c r="B16" s="111">
        <v>1766900</v>
      </c>
      <c r="C16" s="112"/>
      <c r="D16" s="112"/>
      <c r="E16" s="113"/>
      <c r="F16" s="114">
        <v>2</v>
      </c>
      <c r="G16" s="115"/>
      <c r="H16" s="112"/>
      <c r="I16" s="112"/>
      <c r="J16" s="116"/>
      <c r="K16" s="104"/>
      <c r="L16" s="108"/>
      <c r="M16" s="106"/>
      <c r="N16" s="106"/>
      <c r="O16" s="109"/>
      <c r="P16" s="104"/>
      <c r="Q16" s="108"/>
      <c r="R16" s="106"/>
      <c r="S16" s="106"/>
      <c r="T16" s="106"/>
      <c r="U16" s="107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ht="15">
      <c r="A17" s="110">
        <v>9</v>
      </c>
      <c r="B17" s="111"/>
      <c r="C17" s="112">
        <v>1870700</v>
      </c>
      <c r="D17" s="112">
        <v>1949800</v>
      </c>
      <c r="E17" s="113">
        <v>2032300</v>
      </c>
      <c r="F17" s="114">
        <v>3</v>
      </c>
      <c r="G17" s="115">
        <v>2118800</v>
      </c>
      <c r="H17" s="112">
        <v>2208400</v>
      </c>
      <c r="I17" s="112">
        <v>2301800</v>
      </c>
      <c r="J17" s="116">
        <v>2399200</v>
      </c>
      <c r="K17" s="104"/>
      <c r="L17" s="108"/>
      <c r="M17" s="106"/>
      <c r="N17" s="106"/>
      <c r="O17" s="109"/>
      <c r="P17" s="104"/>
      <c r="Q17" s="108"/>
      <c r="R17" s="106"/>
      <c r="S17" s="106"/>
      <c r="T17" s="106"/>
      <c r="U17" s="107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15">
      <c r="A18" s="110">
        <v>10</v>
      </c>
      <c r="B18" s="111">
        <v>1822600</v>
      </c>
      <c r="C18" s="112"/>
      <c r="D18" s="112"/>
      <c r="E18" s="113"/>
      <c r="F18" s="114">
        <v>4</v>
      </c>
      <c r="G18" s="115"/>
      <c r="H18" s="112"/>
      <c r="I18" s="112"/>
      <c r="J18" s="116"/>
      <c r="K18" s="104"/>
      <c r="L18" s="108"/>
      <c r="M18" s="106"/>
      <c r="N18" s="106"/>
      <c r="O18" s="109"/>
      <c r="P18" s="104"/>
      <c r="Q18" s="108"/>
      <c r="R18" s="106"/>
      <c r="S18" s="106"/>
      <c r="T18" s="106"/>
      <c r="U18" s="107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15">
      <c r="A19" s="110">
        <v>11</v>
      </c>
      <c r="B19" s="111"/>
      <c r="C19" s="112">
        <v>1929600</v>
      </c>
      <c r="D19" s="112">
        <v>2011200</v>
      </c>
      <c r="E19" s="113">
        <v>2096300</v>
      </c>
      <c r="F19" s="114">
        <v>5</v>
      </c>
      <c r="G19" s="115">
        <v>2185500</v>
      </c>
      <c r="H19" s="112">
        <v>2277900</v>
      </c>
      <c r="I19" s="112">
        <v>2374300</v>
      </c>
      <c r="J19" s="116">
        <v>2474700</v>
      </c>
      <c r="K19" s="114">
        <v>0</v>
      </c>
      <c r="L19" s="111">
        <v>2579400</v>
      </c>
      <c r="M19" s="112">
        <v>2688500</v>
      </c>
      <c r="N19" s="112">
        <v>2802300</v>
      </c>
      <c r="O19" s="113">
        <v>2920800</v>
      </c>
      <c r="P19" s="114">
        <v>0</v>
      </c>
      <c r="Q19" s="111">
        <v>3044300</v>
      </c>
      <c r="R19" s="112">
        <v>3173100</v>
      </c>
      <c r="S19" s="112">
        <v>3307300</v>
      </c>
      <c r="T19" s="112">
        <v>3447200</v>
      </c>
      <c r="U19" s="116">
        <v>3593100</v>
      </c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15">
      <c r="A20" s="110">
        <v>12</v>
      </c>
      <c r="B20" s="111">
        <v>1880000</v>
      </c>
      <c r="C20" s="112"/>
      <c r="D20" s="112"/>
      <c r="E20" s="113"/>
      <c r="F20" s="114">
        <v>6</v>
      </c>
      <c r="G20" s="115"/>
      <c r="H20" s="112"/>
      <c r="I20" s="112"/>
      <c r="J20" s="116"/>
      <c r="K20" s="114">
        <v>1</v>
      </c>
      <c r="L20" s="111"/>
      <c r="M20" s="112"/>
      <c r="N20" s="112"/>
      <c r="O20" s="113"/>
      <c r="P20" s="114">
        <v>1</v>
      </c>
      <c r="Q20" s="111"/>
      <c r="R20" s="112"/>
      <c r="S20" s="112"/>
      <c r="T20" s="112"/>
      <c r="U20" s="116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5">
      <c r="A21" s="110">
        <v>13</v>
      </c>
      <c r="B21" s="111"/>
      <c r="C21" s="112">
        <v>1990400</v>
      </c>
      <c r="D21" s="112">
        <v>2074600</v>
      </c>
      <c r="E21" s="113">
        <v>2162300</v>
      </c>
      <c r="F21" s="114">
        <v>7</v>
      </c>
      <c r="G21" s="115">
        <v>2254300</v>
      </c>
      <c r="H21" s="112">
        <v>2349700</v>
      </c>
      <c r="I21" s="112">
        <v>2449100</v>
      </c>
      <c r="J21" s="116">
        <v>2552700</v>
      </c>
      <c r="K21" s="114">
        <v>2</v>
      </c>
      <c r="L21" s="111">
        <v>2660700</v>
      </c>
      <c r="M21" s="112">
        <v>2773200</v>
      </c>
      <c r="N21" s="112">
        <v>2890500</v>
      </c>
      <c r="O21" s="113">
        <v>3012800</v>
      </c>
      <c r="P21" s="114">
        <v>2</v>
      </c>
      <c r="Q21" s="111">
        <v>3140200</v>
      </c>
      <c r="R21" s="112">
        <v>3273100</v>
      </c>
      <c r="S21" s="112">
        <v>3411500</v>
      </c>
      <c r="T21" s="112">
        <v>3555800</v>
      </c>
      <c r="U21" s="116">
        <v>3706200</v>
      </c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15">
      <c r="A22" s="110">
        <v>14</v>
      </c>
      <c r="B22" s="111">
        <v>1939200</v>
      </c>
      <c r="C22" s="112"/>
      <c r="D22" s="112"/>
      <c r="E22" s="113"/>
      <c r="F22" s="114">
        <v>8</v>
      </c>
      <c r="G22" s="115"/>
      <c r="H22" s="112"/>
      <c r="I22" s="112"/>
      <c r="J22" s="116"/>
      <c r="K22" s="114">
        <v>3</v>
      </c>
      <c r="L22" s="111"/>
      <c r="M22" s="112"/>
      <c r="N22" s="112"/>
      <c r="O22" s="113"/>
      <c r="P22" s="114">
        <v>3</v>
      </c>
      <c r="Q22" s="111"/>
      <c r="R22" s="112"/>
      <c r="S22" s="112"/>
      <c r="T22" s="112"/>
      <c r="U22" s="116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15">
      <c r="A23" s="110">
        <v>15</v>
      </c>
      <c r="B23" s="111"/>
      <c r="C23" s="112">
        <v>2053100</v>
      </c>
      <c r="D23" s="112">
        <v>2139900</v>
      </c>
      <c r="E23" s="113">
        <v>2230400</v>
      </c>
      <c r="F23" s="114">
        <v>9</v>
      </c>
      <c r="G23" s="115">
        <v>2325300</v>
      </c>
      <c r="H23" s="112">
        <v>2423700</v>
      </c>
      <c r="I23" s="112">
        <v>2526200</v>
      </c>
      <c r="J23" s="116">
        <v>2633100</v>
      </c>
      <c r="K23" s="114">
        <v>4</v>
      </c>
      <c r="L23" s="111">
        <v>2744500</v>
      </c>
      <c r="M23" s="112">
        <v>2860500</v>
      </c>
      <c r="N23" s="112">
        <v>2981500</v>
      </c>
      <c r="O23" s="113">
        <v>3107700</v>
      </c>
      <c r="P23" s="114">
        <v>4</v>
      </c>
      <c r="Q23" s="111">
        <v>3239100</v>
      </c>
      <c r="R23" s="112">
        <v>3376100</v>
      </c>
      <c r="S23" s="112">
        <v>3518900</v>
      </c>
      <c r="T23" s="112">
        <v>3667800</v>
      </c>
      <c r="U23" s="116">
        <v>3822900</v>
      </c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15">
      <c r="A24" s="110">
        <v>16</v>
      </c>
      <c r="B24" s="111">
        <v>2000300</v>
      </c>
      <c r="C24" s="112"/>
      <c r="D24" s="112"/>
      <c r="E24" s="113"/>
      <c r="F24" s="114">
        <v>10</v>
      </c>
      <c r="G24" s="115"/>
      <c r="H24" s="112"/>
      <c r="I24" s="112"/>
      <c r="J24" s="116"/>
      <c r="K24" s="114">
        <v>5</v>
      </c>
      <c r="L24" s="111"/>
      <c r="M24" s="112"/>
      <c r="N24" s="112"/>
      <c r="O24" s="113"/>
      <c r="P24" s="114">
        <v>5</v>
      </c>
      <c r="Q24" s="111"/>
      <c r="R24" s="112"/>
      <c r="S24" s="112"/>
      <c r="T24" s="112"/>
      <c r="U24" s="116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ht="15">
      <c r="A25" s="110">
        <v>17</v>
      </c>
      <c r="B25" s="111"/>
      <c r="C25" s="112">
        <v>2117700</v>
      </c>
      <c r="D25" s="112">
        <v>2207300</v>
      </c>
      <c r="E25" s="113">
        <v>2300700</v>
      </c>
      <c r="F25" s="114">
        <v>11</v>
      </c>
      <c r="G25" s="115">
        <v>2398600</v>
      </c>
      <c r="H25" s="112">
        <v>2500000</v>
      </c>
      <c r="I25" s="112">
        <v>2605800</v>
      </c>
      <c r="J25" s="116">
        <v>2716000</v>
      </c>
      <c r="K25" s="114">
        <v>6</v>
      </c>
      <c r="L25" s="111">
        <v>2830900</v>
      </c>
      <c r="M25" s="112">
        <v>2950600</v>
      </c>
      <c r="N25" s="112">
        <v>3075500</v>
      </c>
      <c r="O25" s="113">
        <v>3205500</v>
      </c>
      <c r="P25" s="114">
        <v>6</v>
      </c>
      <c r="Q25" s="111">
        <v>3341100</v>
      </c>
      <c r="R25" s="112">
        <v>3482500</v>
      </c>
      <c r="S25" s="112">
        <v>3629800</v>
      </c>
      <c r="T25" s="112">
        <v>3783300</v>
      </c>
      <c r="U25" s="116">
        <v>3943300</v>
      </c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ht="15">
      <c r="A26" s="110">
        <v>18</v>
      </c>
      <c r="B26" s="111">
        <v>2063300</v>
      </c>
      <c r="C26" s="112"/>
      <c r="D26" s="112"/>
      <c r="E26" s="113"/>
      <c r="F26" s="114">
        <v>12</v>
      </c>
      <c r="G26" s="115"/>
      <c r="H26" s="112"/>
      <c r="I26" s="112"/>
      <c r="J26" s="116"/>
      <c r="K26" s="114">
        <v>7</v>
      </c>
      <c r="L26" s="111"/>
      <c r="M26" s="112"/>
      <c r="N26" s="112"/>
      <c r="O26" s="113"/>
      <c r="P26" s="114">
        <v>7</v>
      </c>
      <c r="Q26" s="111"/>
      <c r="R26" s="112"/>
      <c r="S26" s="112"/>
      <c r="T26" s="112"/>
      <c r="U26" s="116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ht="15">
      <c r="A27" s="110">
        <v>19</v>
      </c>
      <c r="B27" s="111"/>
      <c r="C27" s="112">
        <v>2184400</v>
      </c>
      <c r="D27" s="112">
        <v>2276800</v>
      </c>
      <c r="E27" s="113">
        <v>2373100</v>
      </c>
      <c r="F27" s="114">
        <v>13</v>
      </c>
      <c r="G27" s="115">
        <v>2474100</v>
      </c>
      <c r="H27" s="112">
        <v>2578800</v>
      </c>
      <c r="I27" s="112">
        <v>2687800</v>
      </c>
      <c r="J27" s="116">
        <v>2801500</v>
      </c>
      <c r="K27" s="114">
        <v>8</v>
      </c>
      <c r="L27" s="111">
        <v>2920100</v>
      </c>
      <c r="M27" s="112">
        <v>3043600</v>
      </c>
      <c r="N27" s="112">
        <v>3172300</v>
      </c>
      <c r="O27" s="113">
        <v>3306500</v>
      </c>
      <c r="P27" s="114">
        <v>8</v>
      </c>
      <c r="Q27" s="111">
        <v>3446400</v>
      </c>
      <c r="R27" s="112">
        <v>3529100</v>
      </c>
      <c r="S27" s="112">
        <v>3744100</v>
      </c>
      <c r="T27" s="112">
        <v>3902500</v>
      </c>
      <c r="U27" s="116">
        <v>4067500</v>
      </c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ht="15">
      <c r="A28" s="110">
        <v>20</v>
      </c>
      <c r="B28" s="111">
        <v>2128300</v>
      </c>
      <c r="C28" s="112"/>
      <c r="D28" s="112"/>
      <c r="E28" s="113"/>
      <c r="F28" s="114">
        <v>14</v>
      </c>
      <c r="G28" s="115"/>
      <c r="H28" s="112"/>
      <c r="I28" s="112"/>
      <c r="J28" s="116"/>
      <c r="K28" s="114">
        <v>9</v>
      </c>
      <c r="L28" s="111"/>
      <c r="M28" s="112"/>
      <c r="N28" s="112"/>
      <c r="O28" s="113"/>
      <c r="P28" s="114">
        <v>9</v>
      </c>
      <c r="Q28" s="111"/>
      <c r="R28" s="112"/>
      <c r="S28" s="112"/>
      <c r="T28" s="112"/>
      <c r="U28" s="116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ht="15">
      <c r="A29" s="110">
        <v>21</v>
      </c>
      <c r="B29" s="111"/>
      <c r="C29" s="112">
        <v>2253200</v>
      </c>
      <c r="D29" s="112">
        <v>2348500</v>
      </c>
      <c r="E29" s="113">
        <v>2447900</v>
      </c>
      <c r="F29" s="114">
        <v>15</v>
      </c>
      <c r="G29" s="115">
        <v>2552000</v>
      </c>
      <c r="H29" s="112">
        <v>2660000</v>
      </c>
      <c r="I29" s="112">
        <v>2772500</v>
      </c>
      <c r="J29" s="116">
        <v>2889800</v>
      </c>
      <c r="K29" s="114">
        <v>10</v>
      </c>
      <c r="L29" s="111">
        <v>3012000</v>
      </c>
      <c r="M29" s="112">
        <v>3139400</v>
      </c>
      <c r="N29" s="112">
        <v>3272200</v>
      </c>
      <c r="O29" s="113">
        <v>3410600</v>
      </c>
      <c r="P29" s="114">
        <v>10</v>
      </c>
      <c r="Q29" s="111">
        <v>3554900</v>
      </c>
      <c r="R29" s="112">
        <v>3705300</v>
      </c>
      <c r="S29" s="112">
        <v>3862000</v>
      </c>
      <c r="T29" s="112">
        <v>4025400</v>
      </c>
      <c r="U29" s="116">
        <v>4195700</v>
      </c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ht="15">
      <c r="A30" s="110">
        <v>22</v>
      </c>
      <c r="B30" s="111">
        <v>2195300</v>
      </c>
      <c r="C30" s="112"/>
      <c r="D30" s="112"/>
      <c r="E30" s="113"/>
      <c r="F30" s="114">
        <v>16</v>
      </c>
      <c r="G30" s="115"/>
      <c r="H30" s="112"/>
      <c r="I30" s="112"/>
      <c r="J30" s="116"/>
      <c r="K30" s="114">
        <v>11</v>
      </c>
      <c r="L30" s="111"/>
      <c r="M30" s="112"/>
      <c r="N30" s="112"/>
      <c r="O30" s="113"/>
      <c r="P30" s="114">
        <v>11</v>
      </c>
      <c r="Q30" s="111"/>
      <c r="R30" s="112"/>
      <c r="S30" s="112"/>
      <c r="T30" s="112"/>
      <c r="U30" s="116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ht="15">
      <c r="A31" s="110">
        <v>23</v>
      </c>
      <c r="B31" s="111"/>
      <c r="C31" s="112">
        <v>2324200</v>
      </c>
      <c r="D31" s="112">
        <v>2422500</v>
      </c>
      <c r="E31" s="113">
        <v>2525000</v>
      </c>
      <c r="F31" s="114">
        <v>17</v>
      </c>
      <c r="G31" s="115">
        <v>2632400</v>
      </c>
      <c r="H31" s="112">
        <v>2743800</v>
      </c>
      <c r="I31" s="112">
        <v>2859800</v>
      </c>
      <c r="J31" s="116">
        <v>2980800</v>
      </c>
      <c r="K31" s="114">
        <v>12</v>
      </c>
      <c r="L31" s="111">
        <v>3106900</v>
      </c>
      <c r="M31" s="112">
        <v>3238300</v>
      </c>
      <c r="N31" s="112">
        <v>3375300</v>
      </c>
      <c r="O31" s="113">
        <v>3518100</v>
      </c>
      <c r="P31" s="114">
        <v>12</v>
      </c>
      <c r="Q31" s="111">
        <v>3666900</v>
      </c>
      <c r="R31" s="112">
        <v>3822000</v>
      </c>
      <c r="S31" s="112">
        <v>3983600</v>
      </c>
      <c r="T31" s="112">
        <v>4152200</v>
      </c>
      <c r="U31" s="116">
        <v>4327800</v>
      </c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ht="15">
      <c r="A32" s="110">
        <v>24</v>
      </c>
      <c r="B32" s="111">
        <v>2264400</v>
      </c>
      <c r="C32" s="112"/>
      <c r="D32" s="112"/>
      <c r="E32" s="113"/>
      <c r="F32" s="114">
        <v>18</v>
      </c>
      <c r="G32" s="115"/>
      <c r="H32" s="112"/>
      <c r="I32" s="112"/>
      <c r="J32" s="116"/>
      <c r="K32" s="114">
        <v>13</v>
      </c>
      <c r="L32" s="111"/>
      <c r="M32" s="112"/>
      <c r="N32" s="112"/>
      <c r="O32" s="113"/>
      <c r="P32" s="114">
        <v>13</v>
      </c>
      <c r="Q32" s="111"/>
      <c r="R32" s="112"/>
      <c r="S32" s="112"/>
      <c r="T32" s="112"/>
      <c r="U32" s="116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ht="15">
      <c r="A33" s="110">
        <v>25</v>
      </c>
      <c r="B33" s="111"/>
      <c r="C33" s="112">
        <v>2397400</v>
      </c>
      <c r="D33" s="112">
        <v>2498800</v>
      </c>
      <c r="E33" s="113">
        <v>2604500</v>
      </c>
      <c r="F33" s="114">
        <v>19</v>
      </c>
      <c r="G33" s="115">
        <v>2715300</v>
      </c>
      <c r="H33" s="112">
        <v>2830200</v>
      </c>
      <c r="I33" s="112">
        <v>2949900</v>
      </c>
      <c r="J33" s="116">
        <v>3074700</v>
      </c>
      <c r="K33" s="114">
        <v>14</v>
      </c>
      <c r="L33" s="111">
        <v>3204700</v>
      </c>
      <c r="M33" s="112">
        <v>3340300</v>
      </c>
      <c r="N33" s="112">
        <v>3481600</v>
      </c>
      <c r="O33" s="113">
        <v>3628900</v>
      </c>
      <c r="P33" s="114">
        <v>14</v>
      </c>
      <c r="Q33" s="111">
        <v>3782400</v>
      </c>
      <c r="R33" s="112">
        <v>3942400</v>
      </c>
      <c r="S33" s="112">
        <v>4109100</v>
      </c>
      <c r="T33" s="112">
        <v>4282900</v>
      </c>
      <c r="U33" s="116">
        <v>4464100</v>
      </c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ht="15">
      <c r="A34" s="110">
        <v>26</v>
      </c>
      <c r="B34" s="111">
        <v>2335800</v>
      </c>
      <c r="C34" s="112"/>
      <c r="D34" s="112"/>
      <c r="E34" s="113"/>
      <c r="F34" s="114">
        <v>20</v>
      </c>
      <c r="G34" s="115"/>
      <c r="H34" s="112"/>
      <c r="I34" s="112"/>
      <c r="J34" s="116"/>
      <c r="K34" s="114">
        <v>15</v>
      </c>
      <c r="L34" s="111"/>
      <c r="M34" s="112"/>
      <c r="N34" s="112"/>
      <c r="O34" s="113"/>
      <c r="P34" s="114">
        <v>15</v>
      </c>
      <c r="Q34" s="111"/>
      <c r="R34" s="112"/>
      <c r="S34" s="112"/>
      <c r="T34" s="112"/>
      <c r="U34" s="116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1" ht="15">
      <c r="A35" s="117">
        <v>27</v>
      </c>
      <c r="B35" s="118"/>
      <c r="C35" s="112">
        <v>2472900</v>
      </c>
      <c r="D35" s="112">
        <v>2577500</v>
      </c>
      <c r="E35" s="113">
        <v>2686500</v>
      </c>
      <c r="F35" s="114">
        <v>21</v>
      </c>
      <c r="G35" s="115">
        <v>2800800</v>
      </c>
      <c r="H35" s="112">
        <v>2919300</v>
      </c>
      <c r="I35" s="112">
        <v>3042800</v>
      </c>
      <c r="J35" s="116">
        <v>3171500</v>
      </c>
      <c r="K35" s="114">
        <v>16</v>
      </c>
      <c r="L35" s="111">
        <v>3305700</v>
      </c>
      <c r="M35" s="112">
        <v>3445500</v>
      </c>
      <c r="N35" s="112">
        <v>3591200</v>
      </c>
      <c r="O35" s="113">
        <v>3743100</v>
      </c>
      <c r="P35" s="114">
        <v>16</v>
      </c>
      <c r="Q35" s="111">
        <v>3901500</v>
      </c>
      <c r="R35" s="112">
        <v>4066500</v>
      </c>
      <c r="S35" s="112">
        <v>4238500</v>
      </c>
      <c r="T35" s="112">
        <v>4417800</v>
      </c>
      <c r="U35" s="116">
        <v>4604700</v>
      </c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ht="15">
      <c r="A36" s="104"/>
      <c r="B36" s="108"/>
      <c r="C36" s="106"/>
      <c r="D36" s="106"/>
      <c r="E36" s="109"/>
      <c r="F36" s="114">
        <v>22</v>
      </c>
      <c r="G36" s="115"/>
      <c r="H36" s="112"/>
      <c r="I36" s="112"/>
      <c r="J36" s="116"/>
      <c r="K36" s="114">
        <v>17</v>
      </c>
      <c r="L36" s="111"/>
      <c r="M36" s="112"/>
      <c r="N36" s="112"/>
      <c r="O36" s="113"/>
      <c r="P36" s="114">
        <v>17</v>
      </c>
      <c r="Q36" s="111"/>
      <c r="R36" s="112"/>
      <c r="S36" s="112"/>
      <c r="T36" s="112"/>
      <c r="U36" s="116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ht="15">
      <c r="A37" s="104"/>
      <c r="B37" s="108"/>
      <c r="C37" s="106"/>
      <c r="D37" s="106"/>
      <c r="E37" s="109"/>
      <c r="F37" s="114">
        <v>23</v>
      </c>
      <c r="G37" s="115">
        <v>2889100</v>
      </c>
      <c r="H37" s="112">
        <v>3011300</v>
      </c>
      <c r="I37" s="112">
        <v>3138600</v>
      </c>
      <c r="J37" s="116">
        <v>3271400</v>
      </c>
      <c r="K37" s="114">
        <v>18</v>
      </c>
      <c r="L37" s="111">
        <v>3409800</v>
      </c>
      <c r="M37" s="112">
        <v>3554000</v>
      </c>
      <c r="N37" s="112">
        <v>3704300</v>
      </c>
      <c r="O37" s="113">
        <v>3861000</v>
      </c>
      <c r="P37" s="114">
        <v>18</v>
      </c>
      <c r="Q37" s="111">
        <v>4024400</v>
      </c>
      <c r="R37" s="112">
        <v>4194600</v>
      </c>
      <c r="S37" s="112">
        <v>4372000</v>
      </c>
      <c r="T37" s="112">
        <v>4557000</v>
      </c>
      <c r="U37" s="116">
        <v>4749700</v>
      </c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1" ht="15">
      <c r="A38" s="104"/>
      <c r="B38" s="108"/>
      <c r="C38" s="106"/>
      <c r="D38" s="106"/>
      <c r="E38" s="109"/>
      <c r="F38" s="114">
        <v>24</v>
      </c>
      <c r="G38" s="115"/>
      <c r="H38" s="112"/>
      <c r="I38" s="112"/>
      <c r="J38" s="116"/>
      <c r="K38" s="114">
        <v>19</v>
      </c>
      <c r="L38" s="111"/>
      <c r="M38" s="112"/>
      <c r="N38" s="112"/>
      <c r="O38" s="113"/>
      <c r="P38" s="114">
        <v>19</v>
      </c>
      <c r="Q38" s="111"/>
      <c r="R38" s="112"/>
      <c r="S38" s="112"/>
      <c r="T38" s="112"/>
      <c r="U38" s="116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1" ht="15">
      <c r="A39" s="104"/>
      <c r="B39" s="108"/>
      <c r="C39" s="106"/>
      <c r="D39" s="106"/>
      <c r="E39" s="109"/>
      <c r="F39" s="114">
        <v>25</v>
      </c>
      <c r="G39" s="115">
        <v>2980000</v>
      </c>
      <c r="H39" s="112">
        <v>3106100</v>
      </c>
      <c r="I39" s="112">
        <v>3237500</v>
      </c>
      <c r="J39" s="116">
        <v>3374400</v>
      </c>
      <c r="K39" s="114">
        <v>20</v>
      </c>
      <c r="L39" s="111">
        <v>3517200</v>
      </c>
      <c r="M39" s="112">
        <v>3665900</v>
      </c>
      <c r="N39" s="112">
        <v>3821000</v>
      </c>
      <c r="O39" s="113">
        <v>3982600</v>
      </c>
      <c r="P39" s="114">
        <v>20</v>
      </c>
      <c r="Q39" s="111">
        <v>4151100</v>
      </c>
      <c r="R39" s="112">
        <v>4326700</v>
      </c>
      <c r="S39" s="112">
        <v>4509700</v>
      </c>
      <c r="T39" s="112">
        <v>4700500</v>
      </c>
      <c r="U39" s="116">
        <v>4899300</v>
      </c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15">
      <c r="A40" s="104"/>
      <c r="B40" s="108"/>
      <c r="C40" s="106"/>
      <c r="D40" s="106"/>
      <c r="E40" s="109"/>
      <c r="F40" s="114">
        <v>26</v>
      </c>
      <c r="G40" s="115"/>
      <c r="H40" s="112"/>
      <c r="I40" s="112"/>
      <c r="J40" s="116"/>
      <c r="K40" s="114">
        <v>21</v>
      </c>
      <c r="L40" s="111"/>
      <c r="M40" s="112"/>
      <c r="N40" s="112"/>
      <c r="O40" s="113"/>
      <c r="P40" s="114">
        <v>21</v>
      </c>
      <c r="Q40" s="111"/>
      <c r="R40" s="112"/>
      <c r="S40" s="112"/>
      <c r="T40" s="112"/>
      <c r="U40" s="116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ht="15">
      <c r="A41" s="104"/>
      <c r="B41" s="108"/>
      <c r="C41" s="106"/>
      <c r="D41" s="106"/>
      <c r="E41" s="109"/>
      <c r="F41" s="114">
        <v>27</v>
      </c>
      <c r="G41" s="115">
        <v>3073900</v>
      </c>
      <c r="H41" s="112">
        <v>3203900</v>
      </c>
      <c r="I41" s="112">
        <v>3339400</v>
      </c>
      <c r="J41" s="116">
        <v>3480700</v>
      </c>
      <c r="K41" s="114">
        <v>22</v>
      </c>
      <c r="L41" s="111">
        <v>3627900</v>
      </c>
      <c r="M41" s="112">
        <v>3781400</v>
      </c>
      <c r="N41" s="112">
        <v>3941400</v>
      </c>
      <c r="O41" s="113">
        <v>4108100</v>
      </c>
      <c r="P41" s="114">
        <v>22</v>
      </c>
      <c r="Q41" s="111">
        <v>4281800</v>
      </c>
      <c r="R41" s="112">
        <v>4463000</v>
      </c>
      <c r="S41" s="112">
        <v>4651800</v>
      </c>
      <c r="T41" s="112">
        <v>4848500</v>
      </c>
      <c r="U41" s="116">
        <v>5053600</v>
      </c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ht="15">
      <c r="A42" s="104"/>
      <c r="B42" s="108"/>
      <c r="C42" s="106"/>
      <c r="D42" s="106"/>
      <c r="E42" s="109"/>
      <c r="F42" s="114">
        <v>28</v>
      </c>
      <c r="G42" s="115"/>
      <c r="H42" s="112"/>
      <c r="I42" s="112"/>
      <c r="J42" s="116"/>
      <c r="K42" s="114">
        <v>23</v>
      </c>
      <c r="L42" s="111"/>
      <c r="M42" s="112"/>
      <c r="N42" s="112"/>
      <c r="O42" s="113"/>
      <c r="P42" s="114">
        <v>23</v>
      </c>
      <c r="Q42" s="111"/>
      <c r="R42" s="112"/>
      <c r="S42" s="112"/>
      <c r="T42" s="112"/>
      <c r="U42" s="116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1" ht="15">
      <c r="A43" s="104"/>
      <c r="B43" s="108"/>
      <c r="C43" s="106"/>
      <c r="D43" s="106"/>
      <c r="E43" s="109"/>
      <c r="F43" s="114">
        <v>29</v>
      </c>
      <c r="G43" s="115">
        <v>3170700</v>
      </c>
      <c r="H43" s="112">
        <v>3304800</v>
      </c>
      <c r="I43" s="112">
        <v>3444600</v>
      </c>
      <c r="J43" s="116">
        <v>3590300</v>
      </c>
      <c r="K43" s="114">
        <v>24</v>
      </c>
      <c r="L43" s="111">
        <v>3742200</v>
      </c>
      <c r="M43" s="112">
        <v>3900500</v>
      </c>
      <c r="N43" s="112">
        <v>4065500</v>
      </c>
      <c r="O43" s="113">
        <v>4237500</v>
      </c>
      <c r="P43" s="114">
        <v>24</v>
      </c>
      <c r="Q43" s="111">
        <v>4416700</v>
      </c>
      <c r="R43" s="112">
        <v>4603500</v>
      </c>
      <c r="S43" s="112">
        <v>4798300</v>
      </c>
      <c r="T43" s="112">
        <v>5001200</v>
      </c>
      <c r="U43" s="116">
        <v>5212800</v>
      </c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ht="15">
      <c r="A44" s="104"/>
      <c r="B44" s="108"/>
      <c r="C44" s="106"/>
      <c r="D44" s="106"/>
      <c r="E44" s="109"/>
      <c r="F44" s="114">
        <v>30</v>
      </c>
      <c r="G44" s="115"/>
      <c r="H44" s="112"/>
      <c r="I44" s="112"/>
      <c r="J44" s="116"/>
      <c r="K44" s="114">
        <v>25</v>
      </c>
      <c r="L44" s="111"/>
      <c r="M44" s="112"/>
      <c r="N44" s="112"/>
      <c r="O44" s="113"/>
      <c r="P44" s="114">
        <v>25</v>
      </c>
      <c r="Q44" s="111"/>
      <c r="R44" s="112"/>
      <c r="S44" s="112"/>
      <c r="T44" s="112"/>
      <c r="U44" s="116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ht="15">
      <c r="A45" s="104"/>
      <c r="B45" s="108"/>
      <c r="C45" s="106"/>
      <c r="D45" s="106"/>
      <c r="E45" s="109"/>
      <c r="F45" s="114">
        <v>31</v>
      </c>
      <c r="G45" s="115">
        <v>3270600</v>
      </c>
      <c r="H45" s="112">
        <v>3408900</v>
      </c>
      <c r="I45" s="112">
        <v>3553100</v>
      </c>
      <c r="J45" s="116">
        <v>3703400</v>
      </c>
      <c r="K45" s="114">
        <v>26</v>
      </c>
      <c r="L45" s="111">
        <v>3860100</v>
      </c>
      <c r="M45" s="112">
        <v>4023300</v>
      </c>
      <c r="N45" s="112">
        <v>4193500</v>
      </c>
      <c r="O45" s="113">
        <v>4370900</v>
      </c>
      <c r="P45" s="114">
        <v>26</v>
      </c>
      <c r="Q45" s="111">
        <v>4555800</v>
      </c>
      <c r="R45" s="112">
        <v>4748500</v>
      </c>
      <c r="S45" s="112">
        <v>4949400</v>
      </c>
      <c r="T45" s="112">
        <v>5158700</v>
      </c>
      <c r="U45" s="116">
        <v>5377000</v>
      </c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ht="15">
      <c r="A46" s="104"/>
      <c r="B46" s="108"/>
      <c r="C46" s="106"/>
      <c r="D46" s="106"/>
      <c r="E46" s="109"/>
      <c r="F46" s="114">
        <v>32</v>
      </c>
      <c r="G46" s="115"/>
      <c r="H46" s="112"/>
      <c r="I46" s="112"/>
      <c r="J46" s="116"/>
      <c r="K46" s="114">
        <v>27</v>
      </c>
      <c r="L46" s="111"/>
      <c r="M46" s="112"/>
      <c r="N46" s="112"/>
      <c r="O46" s="113"/>
      <c r="P46" s="114">
        <v>27</v>
      </c>
      <c r="Q46" s="111"/>
      <c r="R46" s="112"/>
      <c r="S46" s="112"/>
      <c r="T46" s="112"/>
      <c r="U46" s="116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ht="15">
      <c r="A47" s="104"/>
      <c r="B47" s="108"/>
      <c r="C47" s="106"/>
      <c r="D47" s="106"/>
      <c r="E47" s="109"/>
      <c r="F47" s="114">
        <v>33</v>
      </c>
      <c r="G47" s="115">
        <v>3373600</v>
      </c>
      <c r="H47" s="112">
        <v>3516300</v>
      </c>
      <c r="I47" s="112">
        <v>3665000</v>
      </c>
      <c r="J47" s="116">
        <v>3820000</v>
      </c>
      <c r="K47" s="114">
        <v>28</v>
      </c>
      <c r="L47" s="111">
        <v>3981600</v>
      </c>
      <c r="M47" s="112">
        <v>4150100</v>
      </c>
      <c r="N47" s="112">
        <v>4325600</v>
      </c>
      <c r="O47" s="113">
        <v>4508600</v>
      </c>
      <c r="P47" s="114">
        <v>28</v>
      </c>
      <c r="Q47" s="111">
        <v>4699300</v>
      </c>
      <c r="R47" s="112">
        <v>4898100</v>
      </c>
      <c r="S47" s="112">
        <v>5105300</v>
      </c>
      <c r="T47" s="112">
        <v>5321200</v>
      </c>
      <c r="U47" s="116">
        <v>5546300</v>
      </c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15">
      <c r="A48" s="104"/>
      <c r="B48" s="108"/>
      <c r="C48" s="106"/>
      <c r="D48" s="106"/>
      <c r="E48" s="109"/>
      <c r="F48" s="104"/>
      <c r="G48" s="105"/>
      <c r="H48" s="106"/>
      <c r="I48" s="106"/>
      <c r="J48" s="107"/>
      <c r="K48" s="114">
        <v>29</v>
      </c>
      <c r="L48" s="111"/>
      <c r="M48" s="112"/>
      <c r="N48" s="112"/>
      <c r="O48" s="113"/>
      <c r="P48" s="114">
        <v>29</v>
      </c>
      <c r="Q48" s="111"/>
      <c r="R48" s="112"/>
      <c r="S48" s="112"/>
      <c r="T48" s="112"/>
      <c r="U48" s="116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ht="15">
      <c r="A49" s="104"/>
      <c r="B49" s="108"/>
      <c r="C49" s="106"/>
      <c r="D49" s="106"/>
      <c r="E49" s="109"/>
      <c r="F49" s="104"/>
      <c r="G49" s="105"/>
      <c r="H49" s="106"/>
      <c r="I49" s="106"/>
      <c r="J49" s="107"/>
      <c r="K49" s="114">
        <v>30</v>
      </c>
      <c r="L49" s="111">
        <v>4107000</v>
      </c>
      <c r="M49" s="112">
        <v>4280800</v>
      </c>
      <c r="N49" s="112">
        <v>4461800</v>
      </c>
      <c r="O49" s="113">
        <v>4650600</v>
      </c>
      <c r="P49" s="114">
        <v>30</v>
      </c>
      <c r="Q49" s="111">
        <v>4847300</v>
      </c>
      <c r="R49" s="112">
        <v>5052300</v>
      </c>
      <c r="S49" s="112">
        <v>5266100</v>
      </c>
      <c r="T49" s="112">
        <v>5488800</v>
      </c>
      <c r="U49" s="116">
        <v>5721000</v>
      </c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ht="15">
      <c r="A50" s="104"/>
      <c r="B50" s="108"/>
      <c r="C50" s="106"/>
      <c r="D50" s="106"/>
      <c r="E50" s="109"/>
      <c r="F50" s="104"/>
      <c r="G50" s="105"/>
      <c r="H50" s="106"/>
      <c r="I50" s="106"/>
      <c r="J50" s="107"/>
      <c r="K50" s="114">
        <v>31</v>
      </c>
      <c r="L50" s="111"/>
      <c r="M50" s="112"/>
      <c r="N50" s="112"/>
      <c r="O50" s="113"/>
      <c r="P50" s="114">
        <v>31</v>
      </c>
      <c r="Q50" s="111"/>
      <c r="R50" s="112"/>
      <c r="S50" s="112"/>
      <c r="T50" s="112"/>
      <c r="U50" s="116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ht="15.75" customHeight="1" thickBot="1">
      <c r="A51" s="119"/>
      <c r="B51" s="120"/>
      <c r="C51" s="121"/>
      <c r="D51" s="121"/>
      <c r="E51" s="122"/>
      <c r="F51" s="119"/>
      <c r="G51" s="123"/>
      <c r="H51" s="121"/>
      <c r="I51" s="121"/>
      <c r="J51" s="124"/>
      <c r="K51" s="125">
        <v>32</v>
      </c>
      <c r="L51" s="126">
        <v>4236400</v>
      </c>
      <c r="M51" s="127">
        <v>4415600</v>
      </c>
      <c r="N51" s="127">
        <v>4602400</v>
      </c>
      <c r="O51" s="128">
        <v>4797000</v>
      </c>
      <c r="P51" s="125">
        <v>32</v>
      </c>
      <c r="Q51" s="126">
        <v>5000000</v>
      </c>
      <c r="R51" s="127">
        <v>5211500</v>
      </c>
      <c r="S51" s="127">
        <v>5431900</v>
      </c>
      <c r="T51" s="127">
        <v>5661700</v>
      </c>
      <c r="U51" s="129">
        <v>5901200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ht="1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ht="1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ht="1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ht="1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ht="1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ht="1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1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ht="1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ht="1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ht="1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ht="1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ht="1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ht="1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ht="1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ht="1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ht="1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ht="1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</row>
    <row r="70" spans="1:31" ht="1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ht="1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ht="1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ht="1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ht="1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ht="1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</row>
    <row r="76" spans="1:31" ht="1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ht="1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ht="1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ht="1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ht="1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ht="1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ht="1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ht="1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ht="1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ht="1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</row>
    <row r="86" spans="1:31" ht="1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ht="1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</row>
    <row r="88" spans="1:31" ht="1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ht="1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ht="1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ht="1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ht="1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</row>
    <row r="93" spans="1:31" ht="1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ht="1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ht="1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ht="1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ht="1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ht="1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ht="1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ht="1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ht="1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ht="1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ht="1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ht="1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ht="1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ht="1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</row>
    <row r="107" spans="1:31" ht="1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ht="1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ht="1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ht="1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ht="1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ht="1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</row>
    <row r="113" spans="1:31" ht="1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ht="1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ht="1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ht="1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  <row r="117" spans="1:31" ht="1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</row>
    <row r="118" spans="1:31" ht="1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</row>
    <row r="119" spans="1:31" ht="1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</row>
    <row r="120" spans="1:31" ht="1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</row>
    <row r="121" spans="1:31" ht="1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</row>
    <row r="122" spans="1:31" ht="1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</row>
    <row r="123" spans="1:31" ht="1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</row>
    <row r="124" spans="1:31" ht="1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</row>
    <row r="125" spans="1:31" ht="1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</row>
    <row r="126" spans="1:31" ht="1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</row>
    <row r="127" spans="1:31" ht="1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</row>
    <row r="128" spans="1:31" ht="1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</row>
    <row r="129" spans="1:31" ht="1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</row>
    <row r="130" spans="1:31" ht="1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</row>
    <row r="131" spans="1:31" ht="1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</row>
    <row r="132" spans="1:31" ht="1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</row>
    <row r="133" spans="1:31" ht="1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</row>
    <row r="134" spans="1:31" ht="1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</row>
    <row r="135" spans="1:31" ht="1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</row>
    <row r="136" spans="1:31" ht="1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</row>
    <row r="137" spans="1:31" ht="1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</row>
    <row r="138" spans="1:31" ht="1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</row>
    <row r="139" spans="1:31" ht="1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</row>
    <row r="140" spans="1:31" ht="1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</row>
    <row r="141" spans="1:31" ht="1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</row>
    <row r="142" spans="1:31" ht="1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</row>
    <row r="143" spans="1:31" ht="1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</row>
    <row r="144" spans="1:31" ht="1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</row>
    <row r="145" spans="1:31" ht="1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</row>
    <row r="146" spans="1:31" ht="1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</row>
    <row r="147" spans="1:31" ht="1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ht="1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ht="1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</row>
    <row r="150" spans="1:31" ht="1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</row>
    <row r="151" spans="1:31" ht="1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</row>
    <row r="152" spans="1:31" ht="1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</row>
    <row r="153" spans="1:31" ht="1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</row>
    <row r="154" spans="1:31" ht="1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</row>
    <row r="155" spans="1:31" ht="1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</row>
    <row r="156" spans="1:31" ht="1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</row>
    <row r="157" spans="1:31" ht="1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</row>
    <row r="158" spans="1:31" ht="1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</row>
    <row r="159" spans="1:31" ht="1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</row>
    <row r="160" spans="1:31" ht="1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</row>
    <row r="161" spans="1:31" ht="1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</row>
    <row r="162" spans="1:31" ht="1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</row>
    <row r="163" spans="1:31" ht="1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</row>
    <row r="164" spans="1:31" ht="1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</row>
    <row r="165" spans="1:31" ht="1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</row>
    <row r="166" spans="1:31" ht="1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</row>
    <row r="167" spans="1:31" ht="1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</row>
    <row r="168" spans="1:31" ht="1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</row>
    <row r="169" spans="1:31" ht="1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</row>
    <row r="170" spans="1:31" ht="1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</row>
    <row r="171" spans="1:31" ht="1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</row>
    <row r="172" spans="1:31" ht="1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</row>
    <row r="173" spans="1:31" ht="1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</row>
    <row r="174" spans="1:31" ht="1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</row>
    <row r="175" spans="1:31" ht="1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</row>
    <row r="176" spans="1:31" ht="1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</row>
    <row r="177" spans="1:31" ht="1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</row>
    <row r="178" spans="1:31" ht="1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</row>
    <row r="179" spans="1:31" ht="1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</row>
    <row r="180" spans="1:31" ht="1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</row>
    <row r="181" spans="1:31" ht="1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</row>
    <row r="182" spans="1:31" ht="1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</row>
    <row r="183" spans="1:31" ht="1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</row>
    <row r="184" spans="1:31" ht="1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</row>
    <row r="185" spans="1:31" ht="1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</row>
    <row r="186" spans="1:31" ht="1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</row>
    <row r="187" spans="1:31" ht="1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</row>
    <row r="188" spans="1:31" ht="1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</row>
    <row r="189" spans="1:31" ht="1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</row>
    <row r="190" spans="1:31" ht="1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</row>
    <row r="191" spans="1:31" ht="1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</row>
    <row r="192" spans="1:31" ht="1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</row>
    <row r="193" spans="1:31" ht="1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</row>
    <row r="194" spans="1:31" ht="1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</row>
    <row r="195" spans="1:31" ht="1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</row>
    <row r="196" spans="1:31" ht="1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</row>
    <row r="197" spans="1:31" ht="1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</row>
    <row r="198" spans="1:31" ht="1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</row>
    <row r="199" spans="1:31" ht="1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</row>
    <row r="200" spans="1:31" ht="1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</row>
    <row r="201" spans="1:31" ht="1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</row>
    <row r="202" spans="1:31" ht="1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</row>
    <row r="203" spans="1:31" ht="1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</row>
    <row r="204" spans="1:31" ht="1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</row>
    <row r="205" spans="1:31" ht="1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</row>
    <row r="206" spans="1:31" ht="1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</row>
    <row r="207" spans="1:31" ht="1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</row>
    <row r="208" spans="1:31" ht="1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</row>
    <row r="209" spans="1:31" ht="1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</row>
    <row r="210" spans="1:31" ht="1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</row>
    <row r="211" spans="1:31" ht="1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</row>
    <row r="212" spans="1:31" ht="1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</row>
    <row r="213" spans="1:31" ht="1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</row>
    <row r="214" spans="1:31" ht="1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</row>
    <row r="215" spans="1:31" ht="1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</row>
    <row r="216" spans="1:31" ht="1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</row>
    <row r="217" spans="1:31" ht="1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</row>
    <row r="218" spans="1:31" ht="1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</row>
    <row r="219" spans="1:31" ht="1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</row>
    <row r="220" spans="1:31" ht="1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</row>
    <row r="221" spans="1:31" ht="1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</row>
    <row r="222" spans="1:31" ht="1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</row>
    <row r="223" spans="1:31" ht="1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</row>
    <row r="224" spans="1:31" ht="1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</row>
    <row r="225" spans="1:31" ht="1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</row>
    <row r="226" spans="1:31" ht="1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</row>
    <row r="227" spans="1:31" ht="1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</row>
    <row r="228" spans="1:31" ht="1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</row>
    <row r="229" spans="1:31" ht="1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</row>
    <row r="230" spans="1:31" ht="1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</row>
    <row r="231" spans="1:31" ht="1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</row>
    <row r="232" spans="1:31" ht="1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</row>
    <row r="233" spans="1:31" ht="1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</row>
    <row r="234" spans="1:31" ht="1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</row>
    <row r="235" spans="1:31" ht="1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</row>
    <row r="236" spans="1:31" ht="1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</row>
    <row r="237" spans="1:31" ht="1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</row>
    <row r="238" spans="1:31" ht="1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</row>
    <row r="239" spans="1:31" ht="1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</row>
    <row r="240" spans="1:31" ht="1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</row>
    <row r="241" spans="1:31" ht="1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</row>
    <row r="242" spans="1:31" ht="1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</row>
    <row r="243" spans="1:31" ht="1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</row>
    <row r="244" spans="1:31" ht="1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</row>
    <row r="245" spans="1:31" ht="1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</row>
    <row r="246" spans="1:31" ht="1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</row>
    <row r="247" spans="1:31" ht="1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</row>
    <row r="248" spans="1:31" ht="1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</row>
    <row r="249" spans="1:31" ht="1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</row>
    <row r="250" spans="1:31" ht="1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</row>
    <row r="251" spans="1:31" ht="1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</row>
    <row r="252" spans="1:31" ht="1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</row>
    <row r="253" spans="1:31" ht="1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</row>
    <row r="254" spans="1:31" ht="1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</row>
    <row r="255" spans="1:31" ht="1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</row>
    <row r="256" spans="1:31" ht="1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</row>
    <row r="257" spans="1:31" ht="1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</row>
    <row r="258" spans="1:31" ht="1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</row>
    <row r="259" spans="1:31" ht="1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</row>
    <row r="260" spans="1:31" ht="1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</row>
    <row r="261" spans="1:31" ht="1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</row>
    <row r="262" spans="1:31" ht="1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</row>
    <row r="263" spans="1:31" ht="1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</row>
    <row r="264" spans="1:31" ht="1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</row>
    <row r="265" spans="1:31" ht="1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</row>
    <row r="266" spans="1:31" ht="1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</row>
    <row r="267" spans="1:31" ht="1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</row>
    <row r="268" spans="1:31" ht="1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</row>
    <row r="269" spans="1:31" ht="1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</row>
    <row r="270" spans="1:31" ht="1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</row>
    <row r="271" spans="1:31" ht="1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</row>
    <row r="272" spans="1:31" ht="1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</row>
    <row r="273" spans="1:31" ht="1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</row>
    <row r="274" spans="1:31" ht="1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</row>
    <row r="275" spans="1:31" ht="1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</row>
    <row r="276" spans="1:31" ht="1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</row>
    <row r="277" spans="1:31" ht="1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</row>
    <row r="278" spans="1:31" ht="1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</row>
    <row r="279" spans="1:31" ht="1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</row>
    <row r="280" spans="1:31" ht="1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</row>
    <row r="281" spans="1:31" ht="1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</row>
    <row r="282" spans="1:31" ht="1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</row>
    <row r="283" spans="1:31" ht="1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</row>
    <row r="284" spans="1:31" ht="1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</row>
    <row r="285" spans="1:31" ht="1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</row>
    <row r="286" spans="1:31" ht="1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</row>
    <row r="287" spans="1:31" ht="1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</row>
    <row r="288" spans="1:31" ht="1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</row>
    <row r="289" spans="1:31" ht="1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</row>
    <row r="290" spans="1:31" ht="1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</row>
    <row r="291" spans="1:31" ht="1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</row>
    <row r="292" spans="1:31" ht="1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</row>
    <row r="293" spans="1:31" ht="1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</row>
    <row r="294" spans="1:31" ht="1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</row>
    <row r="295" spans="1:31" ht="1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</row>
    <row r="296" spans="1:31" ht="1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</row>
    <row r="297" spans="1:31" ht="1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</row>
    <row r="298" spans="1:31" ht="1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</row>
    <row r="299" spans="1:31" ht="1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</row>
    <row r="300" spans="1:31" ht="1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</row>
    <row r="301" spans="1:31" ht="1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</row>
    <row r="302" spans="1:31" ht="1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</row>
    <row r="303" spans="1:31" ht="1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</row>
    <row r="304" spans="1:31" ht="1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</row>
    <row r="305" spans="1:31" ht="1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</row>
    <row r="306" spans="1:31" ht="1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</row>
    <row r="307" spans="1:31" ht="1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</row>
    <row r="308" spans="1:31" ht="1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</row>
    <row r="309" spans="1:31" ht="1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</row>
    <row r="310" spans="1:31" ht="1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</row>
    <row r="311" spans="1:31" ht="1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</row>
    <row r="312" spans="1:31" ht="1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</row>
    <row r="313" spans="1:31" ht="1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</row>
    <row r="314" spans="1:31" ht="1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</row>
    <row r="315" spans="1:31" ht="1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</row>
    <row r="316" spans="1:31" ht="1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</row>
    <row r="317" spans="1:31" ht="1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</row>
    <row r="318" spans="1:31" ht="1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</row>
    <row r="319" spans="1:31" ht="1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</row>
    <row r="320" spans="1:31" ht="1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</row>
    <row r="321" spans="1:31" ht="1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</row>
    <row r="322" spans="1:31" ht="1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</row>
    <row r="323" spans="1:31" ht="1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</row>
    <row r="324" spans="1:31" ht="15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</row>
    <row r="325" spans="1:31" ht="15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</row>
    <row r="326" spans="1:31" ht="15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</row>
    <row r="327" spans="1:31" ht="15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</row>
    <row r="328" spans="1:31" ht="15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</row>
    <row r="329" spans="1:31" ht="15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</row>
    <row r="330" spans="1:31" ht="15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</row>
    <row r="331" spans="1:31" ht="15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</row>
    <row r="332" spans="1:31" ht="15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</row>
    <row r="333" spans="1:31" ht="15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</row>
    <row r="334" spans="1:31" ht="15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</row>
    <row r="335" spans="1:31" ht="15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</row>
    <row r="336" spans="1:31" ht="15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</row>
    <row r="337" spans="1:31" ht="15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</row>
    <row r="338" spans="1:31" ht="15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</row>
    <row r="339" spans="1:31" ht="15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</row>
    <row r="340" spans="1:31" ht="15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</row>
    <row r="341" spans="1:31" ht="15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</row>
    <row r="342" spans="1:31" ht="15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</row>
    <row r="343" spans="1:31" ht="15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</row>
    <row r="344" spans="1:31" ht="15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</row>
    <row r="345" spans="1:31" ht="15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</row>
    <row r="346" spans="1:31" ht="15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</row>
    <row r="347" spans="1:31" ht="15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</row>
    <row r="348" spans="1:31" ht="15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</row>
    <row r="349" spans="1:31" ht="15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</row>
    <row r="350" spans="1:31" ht="15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</row>
    <row r="351" spans="1:31" ht="15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</row>
    <row r="352" spans="1:31" ht="15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</row>
    <row r="353" spans="1:31" ht="15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</row>
    <row r="354" spans="1:31" ht="15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</row>
    <row r="355" spans="1:31" ht="15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</row>
    <row r="356" spans="1:31" ht="15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</row>
    <row r="357" spans="1:31" ht="15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</row>
    <row r="358" spans="1:31" ht="15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</row>
    <row r="359" spans="1:31" ht="15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</row>
    <row r="360" spans="1:31" ht="15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</row>
    <row r="361" spans="1:31" ht="15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</row>
    <row r="362" spans="1:31" ht="15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</row>
    <row r="363" spans="1:31" ht="15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</row>
    <row r="364" spans="1:31" ht="15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</row>
    <row r="365" spans="1:31" ht="15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</row>
    <row r="366" spans="1:31" ht="15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</row>
    <row r="367" spans="1:31" ht="15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</row>
    <row r="368" spans="1:31" ht="15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</row>
    <row r="369" spans="1:31" ht="15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</row>
    <row r="370" spans="1:31" ht="15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</row>
    <row r="371" spans="1:31" ht="15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</row>
    <row r="372" spans="1:31" ht="15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</row>
    <row r="373" spans="1:31" ht="15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</row>
    <row r="374" spans="1:31" ht="15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</row>
    <row r="375" spans="1:31" ht="15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</row>
    <row r="376" spans="1:31" ht="15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</row>
    <row r="377" spans="1:31" ht="15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</row>
    <row r="378" spans="1:31" ht="15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</row>
    <row r="379" spans="1:31" ht="15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</row>
    <row r="380" spans="1:31" ht="15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</row>
    <row r="381" spans="1:31" ht="15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</row>
    <row r="382" spans="1:31" ht="15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</row>
    <row r="383" spans="1:31" ht="15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</row>
    <row r="384" spans="1:31" ht="15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</row>
    <row r="385" spans="1:31" ht="1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</row>
    <row r="386" spans="1:31" ht="15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</row>
    <row r="387" spans="1:31" ht="15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</row>
    <row r="388" spans="1:31" ht="15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</row>
    <row r="389" spans="1:31" ht="15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</row>
    <row r="390" spans="1:31" ht="15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</row>
    <row r="391" spans="1:31" ht="15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</row>
    <row r="392" spans="1:31" ht="15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</row>
    <row r="393" spans="1:31" ht="15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</row>
    <row r="394" spans="1:31" ht="15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</row>
    <row r="395" spans="1:31" ht="15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</row>
    <row r="396" spans="1:31" ht="15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</row>
    <row r="397" spans="1:31" ht="15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</row>
    <row r="398" spans="1:31" ht="15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</row>
    <row r="399" spans="1:31" ht="15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</row>
    <row r="400" spans="1:31" ht="15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</row>
    <row r="401" spans="1:31" ht="15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</row>
    <row r="402" spans="1:31" ht="15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</row>
    <row r="403" spans="1:31" ht="15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</row>
    <row r="404" spans="1:31" ht="15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</row>
    <row r="405" spans="1:31" ht="15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</row>
    <row r="406" spans="1:31" ht="15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</row>
    <row r="407" spans="1:31" ht="15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</row>
    <row r="408" spans="1:31" ht="15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</row>
    <row r="409" spans="1:31" ht="15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</row>
    <row r="410" spans="1:31" ht="15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</row>
    <row r="411" spans="1:31" ht="15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</row>
    <row r="412" spans="1:31" ht="15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</row>
    <row r="413" spans="1:31" ht="15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</row>
    <row r="414" spans="1:31" ht="15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</row>
    <row r="415" spans="1:31" ht="15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</row>
    <row r="416" spans="1:31" ht="15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</row>
    <row r="417" spans="1:31" ht="15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</row>
    <row r="418" spans="1:31" ht="15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</row>
    <row r="419" spans="1:31" ht="15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</row>
    <row r="420" spans="1:31" ht="15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</row>
    <row r="421" spans="1:31" ht="15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</row>
    <row r="422" spans="1:31" ht="15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</row>
    <row r="423" spans="1:31" ht="15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</row>
    <row r="424" spans="1:31" ht="15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</row>
    <row r="425" spans="1:31" ht="15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</row>
    <row r="426" spans="1:31" ht="15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</row>
    <row r="427" spans="1:31" ht="15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</row>
    <row r="428" spans="1:31" ht="15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</row>
    <row r="429" spans="1:31" ht="15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</row>
    <row r="430" spans="1:31" ht="15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</row>
    <row r="431" spans="1:31" ht="15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</row>
    <row r="432" spans="1:31" ht="15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</row>
    <row r="433" spans="1:31" ht="15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</row>
    <row r="434" spans="1:31" ht="15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</row>
    <row r="435" spans="1:31" ht="15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</row>
    <row r="436" spans="1:31" ht="15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</row>
    <row r="437" spans="1:31" ht="15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</row>
    <row r="438" spans="1:31" ht="15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</row>
    <row r="439" spans="1:31" ht="15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</row>
    <row r="440" spans="1:31" ht="15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</row>
    <row r="441" spans="1:31" ht="15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</row>
    <row r="442" spans="1:31" ht="15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</row>
    <row r="443" spans="1:31" ht="15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</row>
    <row r="444" spans="1:31" ht="15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</row>
    <row r="445" spans="1:31" ht="15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</row>
    <row r="446" spans="1:31" ht="15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</row>
    <row r="447" spans="1:31" ht="15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</row>
    <row r="448" spans="1:31" ht="15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</row>
    <row r="449" spans="1:31" ht="15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</row>
    <row r="450" spans="1:31" ht="15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</row>
    <row r="451" spans="1:31" ht="15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</row>
    <row r="452" spans="1:31" ht="15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</row>
    <row r="453" spans="1:31" ht="15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</row>
    <row r="454" spans="1:31" ht="15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</row>
    <row r="455" spans="1:31" ht="15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</row>
    <row r="456" spans="1:31" ht="15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</row>
    <row r="457" spans="1:31" ht="15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</row>
    <row r="458" spans="1:31" ht="15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</row>
    <row r="459" spans="1:31" ht="15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</row>
    <row r="460" spans="1:31" ht="15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</row>
    <row r="461" spans="1:31" ht="15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</row>
    <row r="462" spans="1:31" ht="15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</row>
    <row r="463" spans="1:31" ht="15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</row>
    <row r="464" spans="1:31" ht="15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</row>
    <row r="465" spans="1:31" ht="15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</row>
    <row r="466" spans="1:31" ht="15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</row>
    <row r="467" spans="1:31" ht="15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</row>
    <row r="468" spans="1:31" ht="15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</row>
    <row r="469" spans="1:31" ht="15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</row>
    <row r="470" spans="1:31" ht="15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</row>
    <row r="471" spans="1:31" ht="15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</row>
    <row r="472" spans="1:31" ht="15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</row>
    <row r="473" spans="1:31" ht="15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</row>
    <row r="474" spans="1:31" ht="15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</row>
    <row r="475" spans="1:31" ht="15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</row>
    <row r="476" spans="1:31" ht="15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</row>
    <row r="477" spans="1:31" ht="15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</row>
    <row r="478" spans="1:31" ht="15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</row>
    <row r="479" spans="1:31" ht="15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</row>
    <row r="480" spans="1:31" ht="15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</row>
    <row r="481" spans="1:31" ht="15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</row>
    <row r="482" spans="1:31" ht="15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</row>
    <row r="483" spans="1:31" ht="15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</row>
    <row r="484" spans="1:31" ht="15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</row>
    <row r="485" spans="1:31" ht="15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</row>
    <row r="486" spans="1:31" ht="15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</row>
    <row r="487" spans="1:31" ht="15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</row>
    <row r="488" spans="1:31" ht="15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</row>
    <row r="489" spans="1:31" ht="15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</row>
    <row r="490" spans="1:31" ht="15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</row>
    <row r="491" spans="1:31" ht="15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</row>
    <row r="492" spans="1:31" ht="15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</row>
    <row r="493" spans="1:31" ht="15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</row>
    <row r="494" spans="1:31" ht="15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</row>
    <row r="495" spans="1:31" ht="15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</row>
    <row r="496" spans="1:31" ht="15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</row>
    <row r="497" spans="1:31" ht="15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</row>
    <row r="498" spans="1:31" ht="15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</row>
    <row r="499" spans="1:31" ht="15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</row>
    <row r="500" spans="1:31" ht="15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</row>
    <row r="501" spans="1:31" ht="15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</row>
    <row r="502" spans="1:31" ht="15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</row>
    <row r="503" spans="1:31" ht="15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</row>
    <row r="504" spans="1:31" ht="15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</row>
    <row r="505" spans="1:31" ht="15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</row>
    <row r="506" spans="1:31" ht="15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</row>
    <row r="507" spans="1:31" ht="15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</row>
    <row r="508" spans="1:31" ht="15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</row>
    <row r="509" spans="1:31" ht="15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</row>
    <row r="510" spans="1:31" ht="15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</row>
    <row r="511" spans="1:31" ht="15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</row>
    <row r="512" spans="1:31" ht="15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</row>
    <row r="513" spans="1:31" ht="15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</row>
    <row r="514" spans="1:31" ht="15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</row>
    <row r="515" spans="1:31" ht="15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</row>
    <row r="516" spans="1:31" ht="15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</row>
    <row r="517" spans="1:31" ht="15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</row>
    <row r="518" spans="1:31" ht="15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</row>
    <row r="519" spans="1:31" ht="15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</row>
    <row r="520" spans="1:31" ht="15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</row>
    <row r="521" spans="1:31" ht="15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</row>
    <row r="522" spans="1:31" ht="15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</row>
    <row r="523" spans="1:31" ht="15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</row>
    <row r="524" spans="1:31" ht="15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</row>
    <row r="525" spans="1:31" ht="15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</row>
    <row r="526" spans="1:31" ht="15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</row>
    <row r="527" spans="1:31" ht="15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</row>
    <row r="528" spans="1:31" ht="15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</row>
    <row r="529" spans="1:31" ht="15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</row>
    <row r="530" spans="1:31" ht="15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</row>
    <row r="531" spans="1:31" ht="15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</row>
    <row r="532" spans="1:31" ht="15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</row>
    <row r="533" spans="1:31" ht="15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</row>
    <row r="534" spans="1:31" ht="15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</row>
    <row r="535" spans="1:31" ht="15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</row>
    <row r="536" spans="1:31" ht="15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</row>
    <row r="537" spans="1:31" ht="15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</row>
    <row r="538" spans="1:31" ht="15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</row>
    <row r="539" spans="1:31" ht="15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</row>
    <row r="540" spans="1:31" ht="15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</row>
    <row r="541" spans="1:31" ht="15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</row>
    <row r="542" spans="1:31" ht="15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</row>
    <row r="543" spans="1:31" ht="15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</row>
    <row r="544" spans="1:31" ht="15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</row>
    <row r="545" spans="1:31" ht="15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</row>
    <row r="546" spans="1:31" ht="15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</row>
    <row r="547" spans="1:31" ht="15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</row>
    <row r="548" spans="1:31" ht="15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</row>
    <row r="549" spans="1:31" ht="15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</row>
    <row r="550" spans="1:31" ht="15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</row>
    <row r="551" spans="1:31" ht="15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</row>
    <row r="552" spans="1:31" ht="15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</row>
    <row r="553" spans="1:31" ht="15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</row>
    <row r="554" spans="1:31" ht="15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</row>
    <row r="555" spans="1:31" ht="15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</row>
    <row r="556" spans="1:31" ht="15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</row>
    <row r="557" spans="1:31" ht="15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</row>
    <row r="558" spans="1:31" ht="15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</row>
    <row r="559" spans="1:31" ht="15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</row>
    <row r="560" spans="1:31" ht="15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</row>
    <row r="561" spans="1:31" ht="15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</row>
    <row r="562" spans="1:31" ht="15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</row>
    <row r="563" spans="1:31" ht="15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</row>
    <row r="564" spans="1:31" ht="15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</row>
    <row r="565" spans="1:31" ht="15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</row>
    <row r="566" spans="1:31" ht="15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</row>
    <row r="567" spans="1:31" ht="15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</row>
    <row r="568" spans="1:31" ht="15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</row>
    <row r="569" spans="1:31" ht="15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</row>
    <row r="570" spans="1:31" ht="15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</row>
    <row r="571" spans="1:31" ht="15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</row>
    <row r="572" spans="1:31" ht="15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</row>
    <row r="573" spans="1:31" ht="15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</row>
    <row r="574" spans="1:31" ht="15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</row>
    <row r="575" spans="1:31" ht="15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</row>
    <row r="576" spans="1:31" ht="15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</row>
    <row r="577" spans="1:31" ht="15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</row>
    <row r="578" spans="1:31" ht="15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</row>
    <row r="579" spans="1:31" ht="15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</row>
    <row r="580" spans="1:31" ht="15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</row>
    <row r="581" spans="1:31" ht="15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</row>
    <row r="582" spans="1:31" ht="15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</row>
    <row r="583" spans="1:31" ht="15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</row>
    <row r="584" spans="1:31" ht="15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</row>
    <row r="585" spans="1:31" ht="15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</row>
    <row r="586" spans="1:31" ht="15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</row>
    <row r="587" spans="1:31" ht="15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</row>
    <row r="588" spans="1:31" ht="15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</row>
    <row r="589" spans="1:31" ht="15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</row>
    <row r="590" spans="1:31" ht="15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</row>
    <row r="591" spans="1:31" ht="15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</row>
    <row r="592" spans="1:31" ht="15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</row>
    <row r="593" spans="1:31" ht="15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</row>
    <row r="594" spans="1:31" ht="15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</row>
    <row r="595" spans="1:31" ht="15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</row>
    <row r="596" spans="1:31" ht="15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</row>
    <row r="597" spans="1:31" ht="15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</row>
    <row r="598" spans="1:31" ht="15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</row>
    <row r="599" spans="1:31" ht="15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</row>
    <row r="600" spans="1:31" ht="15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</row>
    <row r="601" spans="1:31" ht="15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</row>
    <row r="602" spans="1:31" ht="15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</row>
    <row r="603" spans="1:31" ht="15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</row>
    <row r="604" spans="1:31" ht="15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</row>
    <row r="605" spans="1:31" ht="15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</row>
    <row r="606" spans="1:31" ht="15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</row>
    <row r="607" spans="1:31" ht="15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</row>
    <row r="608" spans="1:31" ht="15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</row>
    <row r="609" spans="1:31" ht="15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</row>
    <row r="610" spans="1:31" ht="15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</row>
    <row r="611" spans="1:31" ht="15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</row>
    <row r="612" spans="1:31" ht="15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</row>
    <row r="613" spans="1:31" ht="15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</row>
    <row r="614" spans="1:31" ht="15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</row>
    <row r="615" spans="1:31" ht="15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</row>
    <row r="616" spans="1:31" ht="15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</row>
    <row r="617" spans="1:31" ht="15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</row>
    <row r="618" spans="1:31" ht="15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</row>
    <row r="619" spans="1:31" ht="15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</row>
    <row r="620" spans="1:31" ht="15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</row>
    <row r="621" spans="1:31" ht="15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</row>
    <row r="622" spans="1:31" ht="15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</row>
    <row r="623" spans="1:31" ht="15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</row>
    <row r="624" spans="1:31" ht="15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</row>
    <row r="625" spans="1:31" ht="15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</row>
    <row r="626" spans="1:31" ht="15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</row>
    <row r="627" spans="1:31" ht="15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</row>
    <row r="628" spans="1:31" ht="15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</row>
    <row r="629" spans="1:31" ht="15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</row>
    <row r="630" spans="1:31" ht="15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</row>
    <row r="631" spans="1:31" ht="15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</row>
    <row r="632" spans="1:31" ht="15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</row>
    <row r="633" spans="1:31" ht="15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</row>
    <row r="634" spans="1:31" ht="15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</row>
    <row r="635" spans="1:31" ht="15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</row>
    <row r="636" spans="1:31" ht="15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</row>
    <row r="637" spans="1:31" ht="15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</row>
    <row r="638" spans="1:31" ht="15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</row>
    <row r="639" spans="1:31" ht="15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</row>
    <row r="640" spans="1:31" ht="15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</row>
    <row r="641" spans="1:31" ht="15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</row>
    <row r="642" spans="1:31" ht="15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</row>
    <row r="643" spans="1:31" ht="15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</row>
    <row r="644" spans="1:31" ht="15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</row>
    <row r="645" spans="1:31" ht="15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</row>
    <row r="646" spans="1:31" ht="15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</row>
    <row r="647" spans="1:31" ht="15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</row>
    <row r="648" spans="1:31" ht="15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</row>
    <row r="649" spans="1:31" ht="15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</row>
    <row r="650" spans="1:31" ht="15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</row>
    <row r="651" spans="1:31" ht="15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</row>
    <row r="652" spans="1:31" ht="15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</row>
    <row r="653" spans="1:31" ht="15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</row>
    <row r="654" spans="1:31" ht="15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</row>
    <row r="655" spans="1:31" ht="15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</row>
    <row r="656" spans="1:31" ht="15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</row>
    <row r="657" spans="1:31" ht="15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</row>
    <row r="658" spans="1:31" ht="15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</row>
    <row r="659" spans="1:31" ht="15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</row>
    <row r="660" spans="1:31" ht="15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</row>
    <row r="661" spans="1:31" ht="15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</row>
    <row r="662" spans="1:31" ht="15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</row>
    <row r="663" spans="1:31" ht="15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</row>
    <row r="664" spans="1:31" ht="15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</row>
    <row r="665" spans="1:31" ht="15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</row>
    <row r="666" spans="1:31" ht="15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</row>
    <row r="667" spans="1:31" ht="15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</row>
    <row r="668" spans="1:31" ht="15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</row>
    <row r="669" spans="1:31" ht="15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</row>
    <row r="670" spans="1:31" ht="15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</row>
    <row r="671" spans="1:31" ht="15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</row>
    <row r="672" spans="1:31" ht="15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</row>
    <row r="673" spans="1:31" ht="15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</row>
    <row r="674" spans="1:31" ht="15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</row>
    <row r="675" spans="1:31" ht="15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</row>
    <row r="676" spans="1:31" ht="15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</row>
    <row r="677" spans="1:31" ht="15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</row>
    <row r="678" spans="1:31" ht="15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</row>
    <row r="679" spans="1:31" ht="15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</row>
    <row r="680" spans="1:31" ht="15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</row>
    <row r="681" spans="1:31" ht="15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</row>
    <row r="682" spans="1:31" ht="15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</row>
    <row r="683" spans="1:31" ht="15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</row>
    <row r="684" spans="1:31" ht="15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</row>
    <row r="685" spans="1:31" ht="15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</row>
    <row r="686" spans="1:31" ht="15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</row>
    <row r="687" spans="1:31" ht="15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</row>
    <row r="688" spans="1:31" ht="15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</row>
    <row r="689" spans="1:31" ht="15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</row>
    <row r="690" spans="1:31" ht="15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</row>
    <row r="691" spans="1:31" ht="15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</row>
    <row r="692" spans="1:31" ht="15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</row>
    <row r="693" spans="1:31" ht="15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</row>
    <row r="694" spans="1:31" ht="15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</row>
    <row r="695" spans="1:31" ht="15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</row>
    <row r="696" spans="1:31" ht="15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</row>
    <row r="697" spans="1:31" ht="15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</row>
    <row r="698" spans="1:31" ht="15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</row>
    <row r="699" spans="1:31" ht="15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</row>
    <row r="700" spans="1:31" ht="15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</row>
    <row r="701" spans="1:31" ht="15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</row>
    <row r="702" spans="1:31" ht="15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</row>
    <row r="703" spans="1:31" ht="15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</row>
    <row r="704" spans="1:31" ht="15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</row>
    <row r="705" spans="1:31" ht="15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</row>
    <row r="706" spans="1:31" ht="15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</row>
    <row r="707" spans="1:31" ht="15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</row>
    <row r="708" spans="1:31" ht="15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</row>
    <row r="709" spans="1:31" ht="15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</row>
    <row r="710" spans="1:31" ht="15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</row>
    <row r="711" spans="1:31" ht="15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</row>
    <row r="712" spans="1:31" ht="15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</row>
    <row r="713" spans="1:31" ht="15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</row>
    <row r="714" spans="1:31" ht="15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</row>
    <row r="715" spans="1:31" ht="15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</row>
    <row r="716" spans="1:31" ht="15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</row>
    <row r="717" spans="1:31" ht="15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</row>
    <row r="718" spans="1:31" ht="15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</row>
    <row r="719" spans="1:31" ht="15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</row>
    <row r="720" spans="1:31" ht="15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</row>
    <row r="721" spans="1:31" ht="15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</row>
    <row r="722" spans="1:31" ht="15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</row>
    <row r="723" spans="1:31" ht="15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</row>
    <row r="724" spans="1:31" ht="15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</row>
    <row r="725" spans="1:31" ht="15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</row>
    <row r="726" spans="1:31" ht="15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</row>
    <row r="727" spans="1:31" ht="15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</row>
    <row r="728" spans="1:31" ht="15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</row>
    <row r="729" spans="1:31" ht="15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</row>
    <row r="730" spans="1:31" ht="15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</row>
    <row r="731" spans="1:31" ht="15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</row>
    <row r="732" spans="1:31" ht="15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</row>
    <row r="733" spans="1:31" ht="15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</row>
    <row r="734" spans="1:31" ht="15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</row>
    <row r="735" spans="1:31" ht="15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</row>
    <row r="736" spans="1:31" ht="15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</row>
    <row r="737" spans="1:31" ht="15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</row>
    <row r="738" spans="1:31" ht="15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</row>
    <row r="739" spans="1:31" ht="15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</row>
    <row r="740" spans="1:31" ht="15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</row>
    <row r="741" spans="1:31" ht="15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</row>
    <row r="742" spans="1:31" ht="15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</row>
    <row r="743" spans="1:31" ht="15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</row>
    <row r="744" spans="1:31" ht="15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</row>
    <row r="745" spans="1:31" ht="15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</row>
    <row r="746" spans="1:31" ht="15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</row>
    <row r="747" spans="1:31" ht="15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</row>
    <row r="748" spans="1:31" ht="15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</row>
    <row r="749" spans="1:31" ht="15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</row>
    <row r="750" spans="1:31" ht="15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</row>
    <row r="751" spans="1:31" ht="15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</row>
    <row r="752" spans="1:31" ht="15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</row>
    <row r="753" spans="1:31" ht="15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</row>
    <row r="754" spans="1:31" ht="15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</row>
    <row r="755" spans="1:31" ht="15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</row>
    <row r="756" spans="1:31" ht="15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</row>
    <row r="757" spans="1:31" ht="15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</row>
    <row r="758" spans="1:31" ht="15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</row>
    <row r="759" spans="1:31" ht="15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</row>
    <row r="760" spans="1:31" ht="15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</row>
    <row r="761" spans="1:31" ht="15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</row>
    <row r="762" spans="1:31" ht="15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</row>
    <row r="763" spans="1:31" ht="15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</row>
    <row r="764" spans="1:31" ht="15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</row>
    <row r="765" spans="1:31" ht="15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</row>
    <row r="766" spans="1:31" ht="15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</row>
    <row r="767" spans="1:31" ht="15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</row>
    <row r="768" spans="1:31" ht="15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</row>
    <row r="769" spans="1:31" ht="15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</row>
    <row r="770" spans="1:31" ht="15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</row>
    <row r="771" spans="1:31" ht="15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</row>
    <row r="772" spans="1:31" ht="15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</row>
    <row r="773" spans="1:31" ht="15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</row>
    <row r="774" spans="1:31" ht="15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</row>
    <row r="775" spans="1:31" ht="15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</row>
    <row r="776" spans="1:31" ht="15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</row>
    <row r="777" spans="1:31" ht="15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</row>
    <row r="778" spans="1:31" ht="15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</row>
    <row r="779" spans="1:31" ht="15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</row>
    <row r="780" spans="1:31" ht="15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</row>
    <row r="781" spans="1:31" ht="15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</row>
    <row r="782" spans="1:31" ht="15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</row>
    <row r="783" spans="1:31" ht="15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</row>
    <row r="784" spans="1:31" ht="15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</row>
    <row r="785" spans="1:31" ht="15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</row>
    <row r="786" spans="1:31" ht="15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</row>
    <row r="787" spans="1:31" ht="15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</row>
    <row r="788" spans="1:31" ht="15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</row>
    <row r="789" spans="1:31" ht="15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</row>
    <row r="790" spans="1:31" ht="15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</row>
    <row r="791" spans="1:31" ht="15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</row>
    <row r="792" spans="1:31" ht="15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</row>
    <row r="793" spans="1:31" ht="15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</row>
    <row r="794" spans="1:31" ht="15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</row>
    <row r="795" spans="1:31" ht="15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</row>
    <row r="796" spans="1:31" ht="15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</row>
    <row r="797" spans="1:31" ht="15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</row>
    <row r="798" spans="1:31" ht="15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</row>
    <row r="799" spans="1:31" ht="15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</row>
    <row r="800" spans="1:31" ht="15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</row>
    <row r="801" spans="1:31" ht="15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</row>
    <row r="802" spans="1:31" ht="15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</row>
    <row r="803" spans="1:31" ht="15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</row>
    <row r="804" spans="1:31" ht="15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</row>
    <row r="805" spans="1:31" ht="15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</row>
    <row r="806" spans="1:31" ht="15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</row>
    <row r="807" spans="1:31" ht="15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</row>
    <row r="808" spans="1:31" ht="15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</row>
    <row r="809" spans="1:31" ht="15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</row>
    <row r="810" spans="1:31" ht="15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</row>
    <row r="811" spans="1:31" ht="15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</row>
    <row r="812" spans="1:31" ht="15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</row>
    <row r="813" spans="1:31" ht="15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</row>
    <row r="814" spans="1:31" ht="15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</row>
    <row r="815" spans="1:31" ht="15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</row>
    <row r="816" spans="1:31" ht="15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</row>
    <row r="817" spans="1:31" ht="15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</row>
    <row r="818" spans="1:31" ht="15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</row>
    <row r="819" spans="1:31" ht="15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</row>
    <row r="820" spans="1:31" ht="15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</row>
    <row r="821" spans="1:31" ht="15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</row>
    <row r="822" spans="1:31" ht="15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</row>
    <row r="823" spans="1:31" ht="15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</row>
    <row r="824" spans="1:31" ht="15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</row>
    <row r="825" spans="1:31" ht="15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</row>
    <row r="826" spans="1:31" ht="15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</row>
    <row r="827" spans="1:31" ht="15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</row>
    <row r="828" spans="1:31" ht="15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</row>
    <row r="829" spans="1:31" ht="15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</row>
    <row r="830" spans="1:31" ht="15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</row>
    <row r="831" spans="1:31" ht="15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</row>
    <row r="832" spans="1:31" ht="15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</row>
    <row r="833" spans="1:31" ht="15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</row>
    <row r="834" spans="1:31" ht="15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</row>
    <row r="835" spans="1:31" ht="15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</row>
    <row r="836" spans="1:31" ht="15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</row>
    <row r="837" spans="1:31" ht="15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</row>
    <row r="838" spans="1:31" ht="15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</row>
    <row r="839" spans="1:31" ht="15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</row>
    <row r="840" spans="1:31" ht="15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</row>
    <row r="841" spans="1:31" ht="15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</row>
    <row r="842" spans="1:31" ht="15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</row>
    <row r="843" spans="1:31" ht="15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</row>
    <row r="844" spans="1:31" ht="15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</row>
    <row r="845" spans="1:31" ht="15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</row>
    <row r="846" spans="1:31" ht="15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</row>
    <row r="847" spans="1:31" ht="15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</row>
    <row r="848" spans="1:31" ht="15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</row>
    <row r="849" spans="1:31" ht="15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</row>
    <row r="850" spans="1:31" ht="15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</row>
    <row r="851" spans="1:31" ht="15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</row>
    <row r="852" spans="1:31" ht="15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</row>
    <row r="853" spans="1:31" ht="15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</row>
    <row r="854" spans="1:31" ht="15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</row>
    <row r="855" spans="1:31" ht="15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</row>
    <row r="856" spans="1:31" ht="15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</row>
    <row r="857" spans="1:31" ht="15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</row>
    <row r="858" spans="1:31" ht="15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</row>
    <row r="859" spans="1:31" ht="15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</row>
    <row r="860" spans="1:31" ht="15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</row>
    <row r="861" spans="1:31" ht="15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</row>
    <row r="862" spans="1:31" ht="15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</row>
    <row r="863" spans="1:31" ht="15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</row>
    <row r="864" spans="1:31" ht="15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</row>
    <row r="865" spans="1:31" ht="15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</row>
    <row r="866" spans="1:31" ht="15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</row>
    <row r="867" spans="1:31" ht="15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</row>
    <row r="868" spans="1:31" ht="15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</row>
    <row r="869" spans="1:31" ht="15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</row>
    <row r="870" spans="1:31" ht="15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</row>
    <row r="871" spans="1:31" ht="15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</row>
    <row r="872" spans="1:31" ht="15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</row>
    <row r="873" spans="1:31" ht="15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</row>
    <row r="874" spans="1:31" ht="15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</row>
    <row r="875" spans="1:31" ht="15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</row>
    <row r="876" spans="1:31" ht="15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</row>
    <row r="877" spans="1:31" ht="15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</row>
    <row r="878" spans="1:31" ht="15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</row>
    <row r="879" spans="1:31" ht="15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</row>
    <row r="880" spans="1:31" ht="15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</row>
    <row r="881" spans="1:31" ht="15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</row>
    <row r="882" spans="1:31" ht="15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</row>
    <row r="883" spans="1:31" ht="15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</row>
    <row r="884" spans="1:31" ht="15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</row>
    <row r="885" spans="1:31" ht="15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</row>
    <row r="886" spans="1:31" ht="15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</row>
    <row r="887" spans="1:31" ht="15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</row>
    <row r="888" spans="1:31" ht="15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</row>
    <row r="889" spans="1:31" ht="15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</row>
    <row r="890" spans="1:31" ht="15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</row>
    <row r="891" spans="1:31" ht="15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</row>
    <row r="892" spans="1:31" ht="15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</row>
    <row r="893" spans="1:31" ht="15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</row>
    <row r="894" spans="1:31" ht="15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</row>
    <row r="895" spans="1:31" ht="15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</row>
    <row r="896" spans="1:31" ht="15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</row>
    <row r="897" spans="1:31" ht="15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</row>
    <row r="898" spans="1:31" ht="15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</row>
    <row r="899" spans="1:31" ht="15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</row>
    <row r="900" spans="1:31" ht="15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</row>
    <row r="901" spans="1:31" ht="15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</row>
    <row r="902" spans="1:31" ht="15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</row>
    <row r="903" spans="1:31" ht="15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</row>
    <row r="904" spans="1:31" ht="15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</row>
    <row r="905" spans="1:31" ht="15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</row>
    <row r="906" spans="1:31" ht="15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</row>
    <row r="907" spans="1:31" ht="15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</row>
    <row r="908" spans="1:31" ht="15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</row>
    <row r="909" spans="1:31" ht="15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</row>
    <row r="910" spans="1:31" ht="15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</row>
    <row r="911" spans="1:31" ht="15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</row>
    <row r="912" spans="1:31" ht="15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</row>
    <row r="913" spans="1:31" ht="15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</row>
    <row r="914" spans="1:31" ht="15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</row>
    <row r="915" spans="1:31" ht="15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</row>
    <row r="916" spans="1:31" ht="15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</row>
    <row r="917" spans="1:31" ht="15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</row>
    <row r="918" spans="1:31" ht="15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</row>
    <row r="919" spans="1:31" ht="15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</row>
    <row r="920" spans="1:31" ht="15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</row>
    <row r="921" spans="1:31" ht="15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</row>
    <row r="922" spans="1:31" ht="15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</row>
    <row r="923" spans="1:31" ht="15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</row>
    <row r="924" spans="1:31" ht="15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</row>
    <row r="925" spans="1:31" ht="15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</row>
    <row r="926" spans="1:31" ht="15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</row>
    <row r="927" spans="1:31" ht="15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</row>
    <row r="928" spans="1:31" ht="15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</row>
    <row r="929" spans="1:31" ht="15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</row>
    <row r="930" spans="1:31" ht="15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</row>
    <row r="931" spans="1:31" ht="15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</row>
    <row r="932" spans="1:31" ht="15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</row>
    <row r="933" spans="1:31" ht="15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</row>
    <row r="934" spans="1:31" ht="15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</row>
    <row r="935" spans="1:31" ht="15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</row>
    <row r="936" spans="1:31" ht="15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</row>
    <row r="937" spans="1:31" ht="15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</row>
    <row r="938" spans="1:31" ht="15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</row>
    <row r="939" spans="1:31" ht="15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</row>
    <row r="940" spans="1:31" ht="15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</row>
    <row r="941" spans="1:31" ht="15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</row>
    <row r="942" spans="1:31" ht="15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</row>
    <row r="943" spans="1:31" ht="15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</row>
    <row r="944" spans="1:31" ht="15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</row>
    <row r="945" spans="1:31" ht="15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</row>
    <row r="946" spans="1:31" ht="15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</row>
    <row r="947" spans="1:31" ht="15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</row>
    <row r="948" spans="1:31" ht="15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</row>
    <row r="949" spans="1:31" ht="15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</row>
    <row r="950" spans="1:31" ht="15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</row>
    <row r="951" spans="1:31" ht="15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</row>
    <row r="952" spans="1:31" ht="15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</row>
    <row r="953" spans="1:31" ht="15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</row>
    <row r="954" spans="1:31" ht="15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</row>
    <row r="955" spans="1:31" ht="15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</row>
    <row r="956" spans="1:31" ht="15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</row>
    <row r="957" spans="1:31" ht="15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</row>
    <row r="958" spans="1:31" ht="15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</row>
    <row r="959" spans="1:31" ht="15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</row>
    <row r="960" spans="1:31" ht="15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</row>
    <row r="961" spans="1:31" ht="15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</row>
    <row r="962" spans="1:31" ht="15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</row>
    <row r="963" spans="1:31" ht="15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</row>
    <row r="964" spans="1:31" ht="15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</row>
    <row r="965" spans="1:31" ht="15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</row>
    <row r="966" spans="1:31" ht="15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</row>
    <row r="967" spans="1:31" ht="15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</row>
    <row r="968" spans="1:31" ht="15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</row>
    <row r="969" spans="1:31" ht="15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</row>
    <row r="970" spans="1:31" ht="15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</row>
    <row r="971" spans="1:31" ht="15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</row>
    <row r="972" spans="1:31" ht="15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</row>
    <row r="973" spans="1:31" ht="15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</row>
    <row r="974" spans="1:31" ht="15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</row>
    <row r="975" spans="1:31" ht="15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</row>
    <row r="976" spans="1:31" ht="15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</row>
    <row r="977" spans="1:31" ht="15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</row>
    <row r="978" spans="1:31" ht="15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</row>
    <row r="979" spans="1:31" ht="15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</row>
    <row r="980" spans="1:31" ht="15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</row>
    <row r="981" spans="1:31" ht="15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</row>
    <row r="982" spans="1:31" ht="15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</row>
    <row r="983" spans="1:31" ht="15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</row>
    <row r="984" spans="1:31" ht="15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</row>
    <row r="985" spans="1:31" ht="15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</row>
    <row r="986" spans="1:31" ht="15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</row>
    <row r="987" spans="1:31" ht="15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</row>
    <row r="988" spans="1:31" ht="15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</row>
    <row r="989" spans="1:31" ht="15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</row>
    <row r="990" spans="1:31" ht="15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</row>
    <row r="991" spans="1:31" ht="15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</row>
    <row r="992" spans="1:31" ht="15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</row>
    <row r="993" spans="1:31" ht="15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</row>
    <row r="994" spans="1:31" ht="15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</row>
    <row r="995" spans="1:31" ht="15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</row>
    <row r="996" spans="1:31" ht="15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</row>
    <row r="997" spans="1:31" ht="15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</row>
    <row r="998" spans="1:31" ht="15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  <c r="AC998" s="93"/>
      <c r="AD998" s="93"/>
      <c r="AE998" s="93"/>
    </row>
    <row r="999" spans="1:31" ht="15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  <c r="AC999" s="93"/>
      <c r="AD999" s="93"/>
      <c r="AE999" s="93"/>
    </row>
    <row r="1000" spans="1:31" ht="15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</row>
  </sheetData>
  <mergeCells count="9">
    <mergeCell ref="A4:U4"/>
    <mergeCell ref="A6:A7"/>
    <mergeCell ref="B6:E6"/>
    <mergeCell ref="F6:F7"/>
    <mergeCell ref="G6:J6"/>
    <mergeCell ref="K6:K7"/>
    <mergeCell ref="L6:O6"/>
    <mergeCell ref="P6:P7"/>
    <mergeCell ref="Q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REF</vt:lpstr>
      <vt:lpstr>gapok</vt:lpstr>
      <vt:lpstr>Petunjuk Pengisian</vt:lpstr>
      <vt:lpstr>PHitung Masa Kerja</vt:lpstr>
      <vt:lpstr>Hitung MK</vt:lpstr>
      <vt:lpstr>DPCP</vt:lpstr>
      <vt:lpstr>Daftar</vt:lpstr>
      <vt:lpstr>Sheet1</vt:lpstr>
      <vt:lpstr>PP15_2019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Lenovo</cp:lastModifiedBy>
  <cp:revision/>
  <cp:lastPrinted>2021-08-02T01:11:59Z</cp:lastPrinted>
  <dcterms:created xsi:type="dcterms:W3CDTF">2018-12-26T08:01:29Z</dcterms:created>
  <dcterms:modified xsi:type="dcterms:W3CDTF">2022-04-12T07:22:40Z</dcterms:modified>
</cp:coreProperties>
</file>